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5480" windowHeight="10320" tabRatio="707" activeTab="1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5.sz.mell.  " sheetId="8" r:id="rId8"/>
    <sheet name="6. sz. mell" sheetId="9" r:id="rId9"/>
    <sheet name="7.1. sz. mell" sheetId="10" r:id="rId10"/>
    <sheet name="7.2. sz. mell" sheetId="11" r:id="rId11"/>
    <sheet name="7.3. sz. mell" sheetId="12" r:id="rId12"/>
    <sheet name="7.4. sz. mell" sheetId="13" r:id="rId13"/>
    <sheet name="7.5. sz. mell" sheetId="14" r:id="rId14"/>
    <sheet name="8. sz. mell" sheetId="15" r:id="rId15"/>
    <sheet name="9. sz. mell" sheetId="16" r:id="rId16"/>
    <sheet name="10. sz. mell" sheetId="17" r:id="rId17"/>
    <sheet name="11.1.sz.mellA" sheetId="18" r:id="rId18"/>
    <sheet name="11.2.sz.mell" sheetId="19" r:id="rId19"/>
    <sheet name="11.3.sz.mell" sheetId="20" r:id="rId20"/>
    <sheet name="11.4.sz.mellA" sheetId="21" r:id="rId21"/>
    <sheet name="12. sz. mell" sheetId="22" r:id="rId22"/>
    <sheet name="1. tájékoztató tábla" sheetId="23" r:id="rId23"/>
    <sheet name="2. tájékoztató tábla" sheetId="24" r:id="rId24"/>
    <sheet name="3. tájékoztató tábla" sheetId="25" r:id="rId25"/>
    <sheet name="4. tájékoztató tábla" sheetId="26" r:id="rId26"/>
    <sheet name="5. tájékoztató tábla" sheetId="27" r:id="rId27"/>
    <sheet name="6. tájékoztató tábla" sheetId="28" r:id="rId28"/>
    <sheet name="7.1. tájékoztató tábla" sheetId="29" r:id="rId29"/>
    <sheet name="7.2. tájékoztató tábla" sheetId="30" r:id="rId30"/>
    <sheet name="7.3. tájékoztató tábla" sheetId="31" r:id="rId31"/>
    <sheet name="7.4. tájékoztató tábla" sheetId="32" r:id="rId32"/>
    <sheet name="8. tájékoztató tábla" sheetId="33" r:id="rId33"/>
    <sheet name="9. tájékoztató tábla" sheetId="34" r:id="rId34"/>
  </sheets>
  <definedNames>
    <definedName name="_xlnm.Print_Titles" localSheetId="16">'10. sz. mell'!$5:$8</definedName>
    <definedName name="_xlnm.Print_Titles" localSheetId="8">'6. sz. mell'!$1:$7</definedName>
    <definedName name="_xlnm.Print_Titles" localSheetId="9">'7.1. sz. mell'!$1:$7</definedName>
    <definedName name="_xlnm.Print_Titles" localSheetId="28">'7.1. tájékoztató tábla'!$2:$6</definedName>
    <definedName name="_xlnm.Print_Titles" localSheetId="10">'7.2. sz. mell'!$1:$7</definedName>
    <definedName name="_xlnm.Print_Titles" localSheetId="11">'7.3. sz. mell'!$1:$7</definedName>
    <definedName name="_xlnm.Print_Titles" localSheetId="12">'7.4. sz. mell'!$1:$7</definedName>
    <definedName name="_xlnm.Print_Titles" localSheetId="13">'7.5. sz. mell'!$1:$7</definedName>
    <definedName name="_xlnm.Print_Titles" localSheetId="14">'8. sz. mell'!$1:$7</definedName>
    <definedName name="_xlnm.Print_Titles" localSheetId="15">'9. sz. mell'!$1:$7</definedName>
    <definedName name="_xlnm.Print_Area" localSheetId="22">'1. tájékoztató tábla'!$A$1:$F$159</definedName>
    <definedName name="_xlnm.Print_Area" localSheetId="1">'1.sz.mell.'!$A$1:$E$159</definedName>
  </definedNames>
  <calcPr fullCalcOnLoad="1"/>
</workbook>
</file>

<file path=xl/sharedStrings.xml><?xml version="1.0" encoding="utf-8"?>
<sst xmlns="http://schemas.openxmlformats.org/spreadsheetml/2006/main" count="3931" uniqueCount="1337">
  <si>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</si>
  <si>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</si>
  <si>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</si>
  <si>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</si>
  <si>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</si>
  <si>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</si>
  <si>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</si>
  <si>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</si>
  <si>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</si>
  <si>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</si>
  <si>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</si>
  <si>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</si>
  <si>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</si>
  <si>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</si>
  <si>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</si>
  <si>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</si>
  <si>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</si>
  <si>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</si>
  <si>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</si>
  <si>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</si>
  <si>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</si>
  <si>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</si>
  <si>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</si>
  <si>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</si>
  <si>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</si>
  <si>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</si>
  <si>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</si>
  <si>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</si>
  <si>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</si>
  <si>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</si>
  <si>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</si>
  <si>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</si>
  <si>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</si>
  <si>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</si>
  <si>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</si>
  <si>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</si>
  <si>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</si>
  <si>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</si>
  <si>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</si>
  <si>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</si>
  <si>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</si>
  <si>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</si>
  <si>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</si>
  <si>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</si>
  <si>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</si>
  <si>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</si>
  <si>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</si>
  <si>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</si>
  <si>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</si>
  <si>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</si>
  <si>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</si>
  <si>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</si>
  <si>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</si>
  <si>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</si>
  <si>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</si>
  <si>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</si>
  <si>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</si>
  <si>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</si>
  <si>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</si>
  <si>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</si>
  <si>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</si>
  <si>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</si>
  <si>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</si>
  <si>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</si>
  <si>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</si>
  <si>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</si>
  <si>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</si>
  <si>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</si>
  <si>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</si>
  <si>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</si>
  <si>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</si>
  <si>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</si>
  <si>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</si>
  <si>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</si>
  <si>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</si>
  <si>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</si>
  <si>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</si>
  <si>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</si>
  <si>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</si>
  <si>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</si>
  <si>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</si>
  <si>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</si>
  <si>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</si>
  <si>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</si>
  <si>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</si>
  <si>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</si>
  <si>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</si>
  <si>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</si>
  <si>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</si>
  <si>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</si>
  <si>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</si>
  <si>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</si>
  <si>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</si>
  <si>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</si>
  <si>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</si>
  <si>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</si>
  <si>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>előirányzat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</si>
  <si>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</si>
  <si>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</si>
  <si>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</si>
  <si>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</si>
  <si>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</si>
  <si>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</si>
  <si>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</si>
  <si>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</si>
  <si>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</si>
  <si>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</si>
  <si>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</si>
  <si>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</si>
  <si>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</si>
  <si>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</si>
  <si>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</si>
  <si>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</si>
  <si>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</si>
  <si>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</si>
  <si>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</si>
  <si>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</si>
  <si>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</si>
  <si>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</si>
  <si>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</si>
  <si>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</si>
  <si>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</si>
  <si>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</si>
  <si>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</si>
  <si>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</si>
  <si>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</si>
  <si>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</si>
  <si>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</si>
  <si>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EGYSZERŰSÍTETT PÉNZFORGALMI JELENTÉS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</si>
  <si>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</si>
  <si>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</si>
  <si>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</si>
  <si>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</si>
  <si>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</si>
  <si>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</si>
  <si>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</si>
  <si>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</si>
  <si>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</si>
  <si>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</si>
  <si>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</si>
  <si>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</si>
  <si>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</si>
  <si>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</si>
  <si>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</si>
  <si>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Játszótér kialakítás</t>
  </si>
  <si>
    <t>Többfunkciós épület kialakítása</t>
  </si>
  <si>
    <t>Melléképület kialakítása /Start program.</t>
  </si>
  <si>
    <t>Szoftver vásárlás /Office 2007</t>
  </si>
  <si>
    <t>Fénymásoló</t>
  </si>
  <si>
    <t>Számítógép /Polg. Hiv.</t>
  </si>
  <si>
    <t>Számítógépek /Iskola</t>
  </si>
  <si>
    <t>Traktor  /Start</t>
  </si>
  <si>
    <t>Videómegfigyelő  /Start</t>
  </si>
  <si>
    <t>Műtrágyaszórós vetőgép /Start</t>
  </si>
  <si>
    <t>2 fejes eke  /Start</t>
  </si>
  <si>
    <t>Lapvibrátor /Start</t>
  </si>
  <si>
    <t>Raklapemelő /Start</t>
  </si>
  <si>
    <t>Öltözőszekrény /Start</t>
  </si>
  <si>
    <t>Szalmabálázó /Start</t>
  </si>
  <si>
    <t>Kultivátor /Start</t>
  </si>
  <si>
    <t>Fagyasztóláda /Start</t>
  </si>
  <si>
    <t>Betonelem gyártó /Start</t>
  </si>
  <si>
    <t>Öntöződob /Start</t>
  </si>
  <si>
    <t>Vízszivattyú /Start</t>
  </si>
  <si>
    <t>Hengeres keverőgép /start</t>
  </si>
  <si>
    <t>Háziorvosi rendelő felújításának terve</t>
  </si>
  <si>
    <t>2012-2013</t>
  </si>
  <si>
    <t>Szociális Alapközpont</t>
  </si>
  <si>
    <t>Óvodai nevelés</t>
  </si>
  <si>
    <t>Iskolai oktatás</t>
  </si>
  <si>
    <t>Közművelődési Központ, Könyvtár</t>
  </si>
  <si>
    <t>Települési hulladék</t>
  </si>
  <si>
    <t>06</t>
  </si>
  <si>
    <t>Közvilágítás</t>
  </si>
  <si>
    <t>07</t>
  </si>
  <si>
    <t>Város- és községgazd.szolg.</t>
  </si>
  <si>
    <t>08</t>
  </si>
  <si>
    <t>Mezzőri szolgáltatás</t>
  </si>
  <si>
    <t>09</t>
  </si>
  <si>
    <t>Védőnői szolgáltatás</t>
  </si>
  <si>
    <t>10</t>
  </si>
  <si>
    <t>Egyéb közfoglalkoztatás</t>
  </si>
  <si>
    <t>11</t>
  </si>
  <si>
    <t>Köztemető fenntartás</t>
  </si>
  <si>
    <t>12</t>
  </si>
  <si>
    <t>Közutak, hidak üzemeltetése</t>
  </si>
  <si>
    <t>Egyéb sajátos bevétel</t>
  </si>
  <si>
    <t>INÁNCS KÖZSÉG ÖNKORMÁNYZATA
EGYSZERŰSÍTETT MÉRLEG</t>
  </si>
  <si>
    <t>INÁNCS KÖZSÉG ÖNKORMÁNYZATA</t>
  </si>
  <si>
    <t>KÖZKINCSHITEL</t>
  </si>
  <si>
    <t>JELZÁLOGHITEL</t>
  </si>
  <si>
    <t>Mozgáskorl. Szövetségnek</t>
  </si>
  <si>
    <t xml:space="preserve">Támogatás </t>
  </si>
  <si>
    <t>Polgárvédelem</t>
  </si>
  <si>
    <t>Működés</t>
  </si>
  <si>
    <t>Sportegyesület</t>
  </si>
  <si>
    <t>ATÖSZ</t>
  </si>
  <si>
    <t>TÖOSZ</t>
  </si>
  <si>
    <t>Pénzforgalom nélküli kiadások</t>
  </si>
  <si>
    <t xml:space="preserve">Kiegyenlítő, függő, átfutó kiadások </t>
  </si>
  <si>
    <t>Kiadások összesen ( 20+21+22 )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</si>
  <si>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</si>
  <si>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</si>
  <si>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</si>
  <si>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</si>
  <si>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</si>
  <si>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</si>
  <si>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</si>
  <si>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</si>
  <si>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</si>
  <si>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</si>
  <si>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</si>
  <si>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</si>
  <si>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</si>
  <si>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</si>
  <si>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</si>
  <si>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</si>
  <si>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</si>
  <si>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</si>
  <si>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</si>
  <si>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</si>
  <si>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</si>
  <si>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</si>
  <si>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</si>
  <si>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</si>
  <si>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</si>
  <si>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</si>
  <si>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</si>
  <si>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</si>
  <si>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</si>
  <si>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</si>
  <si>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</si>
  <si>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</si>
  <si>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</si>
  <si>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</si>
  <si>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</si>
  <si>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</si>
  <si>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</si>
  <si>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</si>
  <si>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</si>
  <si>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</si>
  <si>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</si>
  <si>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EGYSZERŰSÍTETT VÁLLALKOZÁSI MARADVÁNY-KIMUTATÁS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</si>
  <si>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</si>
  <si>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</si>
  <si>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</si>
  <si>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A</t>
  </si>
  <si>
    <t>Vállalkozási tevékenység  szakfeladaton elszámolt bevételei (1+2±3)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</si>
  <si>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</si>
  <si>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</si>
  <si>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</si>
  <si>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B</t>
  </si>
  <si>
    <t>Vállalkozási tevékenység  szakfeladaton elszámolt  kiadásai [4+5±6)</t>
  </si>
  <si>
    <t>C</t>
  </si>
  <si>
    <t>Vállalkozási tevékenység pénzforgalmi maradványa (A–B)</t>
  </si>
  <si>
    <t>Vállalkozási tevékenységet terhelő értékcsökkenési leírás</t>
  </si>
  <si>
    <t>Alaptevékenység ellátására felhasznált és felhasználni tervezett vállalkozási maradvány</t>
  </si>
  <si>
    <t>Pénzforgalmi maradványt  jogszabály alapján módosító egyéb tétel  ( ± )</t>
  </si>
  <si>
    <t>D</t>
  </si>
  <si>
    <t xml:space="preserve">Vállalkozási tevékenység módosított pénzforgalmi vállalkozási maradványa (C–7–8±9) </t>
  </si>
  <si>
    <t>E</t>
  </si>
  <si>
    <t>Vállalkozási tevékenységet terhelő befizetési kötelezettség</t>
  </si>
  <si>
    <t>F</t>
  </si>
  <si>
    <t>Vállalkozási tartalékba helyezhető összeg (C–8–9–E)</t>
  </si>
  <si>
    <t xml:space="preserve">         2012. ÉV</t>
  </si>
  <si>
    <t>2012. ÉV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</si>
  <si>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</si>
  <si>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</si>
  <si>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</si>
  <si>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</si>
  <si>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</si>
  <si>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</si>
  <si>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</si>
  <si>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</si>
  <si>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</si>
  <si>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</si>
  <si>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</si>
  <si>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</si>
  <si>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</si>
  <si>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</si>
  <si>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</si>
  <si>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</si>
  <si>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</si>
  <si>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</si>
  <si>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</si>
  <si>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</si>
  <si>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</si>
  <si>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</si>
  <si>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</si>
  <si>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</si>
  <si>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</si>
  <si>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</si>
  <si>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</si>
  <si>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</si>
  <si>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</si>
  <si>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</si>
  <si>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</si>
  <si>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</si>
  <si>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</si>
  <si>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</si>
  <si>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</si>
  <si>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</si>
  <si>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</si>
  <si>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</si>
  <si>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</si>
  <si>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</si>
  <si>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</si>
  <si>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</si>
  <si>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</si>
  <si>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</si>
  <si>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</si>
  <si>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</si>
  <si>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</si>
  <si>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</si>
  <si>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</si>
  <si>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</si>
  <si>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</si>
  <si>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</si>
  <si>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</si>
  <si>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</si>
  <si>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</si>
  <si>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</si>
  <si>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</si>
  <si>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</si>
  <si>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</si>
  <si>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</si>
  <si>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</si>
  <si>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</si>
  <si>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</si>
  <si>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</si>
  <si>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</si>
  <si>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</si>
  <si>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</si>
  <si>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</si>
  <si>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</si>
  <si>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</si>
  <si>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</si>
  <si>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</si>
  <si>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</si>
  <si>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</si>
  <si>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</si>
  <si>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</si>
  <si>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</si>
  <si>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</si>
  <si>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</si>
  <si>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</si>
  <si>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</si>
  <si>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</si>
  <si>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</si>
  <si>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</si>
  <si>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</si>
  <si>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</si>
  <si>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</si>
  <si>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</si>
  <si>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</si>
  <si>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</si>
  <si>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</si>
  <si>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</si>
  <si>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</si>
  <si>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</si>
  <si>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</si>
  <si>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</si>
  <si>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</si>
  <si>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</si>
  <si>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</si>
  <si>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</si>
  <si>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</si>
  <si>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</si>
  <si>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</si>
  <si>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</si>
  <si>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</si>
  <si>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</si>
  <si>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</si>
  <si>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</si>
  <si>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</si>
  <si>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</si>
  <si>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</si>
  <si>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</si>
  <si>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</si>
  <si>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</si>
  <si>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</si>
  <si>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</si>
  <si>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</si>
  <si>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</si>
  <si>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</si>
  <si>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</si>
  <si>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</si>
  <si>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</si>
  <si>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</si>
  <si>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</si>
  <si>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</si>
  <si>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</si>
  <si>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</si>
  <si>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</si>
  <si>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</si>
  <si>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</si>
  <si>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</si>
  <si>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</si>
  <si>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</si>
  <si>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</si>
  <si>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</si>
  <si>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</si>
  <si>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</si>
  <si>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</si>
  <si>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</si>
  <si>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</si>
  <si>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</si>
  <si>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</si>
  <si>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</si>
  <si>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</si>
  <si>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</si>
  <si>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</si>
  <si>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</si>
  <si>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</si>
  <si>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</si>
  <si>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</si>
  <si>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</si>
  <si>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</si>
  <si>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</si>
  <si>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</si>
  <si>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</si>
  <si>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</si>
  <si>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</si>
  <si>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</si>
  <si>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</si>
  <si>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</si>
  <si>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</si>
  <si>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</si>
  <si>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</si>
  <si>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</si>
  <si>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</si>
  <si>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</si>
  <si>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</si>
  <si>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</si>
  <si>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</si>
  <si>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</si>
  <si>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</si>
  <si>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</si>
  <si>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</si>
  <si>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</si>
  <si>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</si>
  <si>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</si>
  <si>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</si>
  <si>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</si>
  <si>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</si>
  <si>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</si>
  <si>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</si>
  <si>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</si>
  <si>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</si>
  <si>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</si>
  <si>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</si>
  <si>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</si>
  <si>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</si>
  <si>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</si>
  <si>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</si>
  <si>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</si>
  <si>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</si>
  <si>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</si>
  <si>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</si>
  <si>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</si>
  <si>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</si>
  <si>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</si>
  <si>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</si>
  <si>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</si>
  <si>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</si>
  <si>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</si>
  <si>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</si>
  <si>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</si>
  <si>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</si>
  <si>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</si>
  <si>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</si>
  <si>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</si>
  <si>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</si>
  <si>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</si>
  <si>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</si>
  <si>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</si>
  <si>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</si>
  <si>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</si>
  <si>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</si>
  <si>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</si>
  <si>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</si>
  <si>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</si>
  <si>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</si>
  <si>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</si>
  <si>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</si>
  <si>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</si>
  <si>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</si>
  <si>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</si>
  <si>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</si>
  <si>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</si>
  <si>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</si>
  <si>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</si>
  <si>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</si>
  <si>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</si>
  <si>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</si>
  <si>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</si>
  <si>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</si>
  <si>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</si>
  <si>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</si>
  <si>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</si>
  <si>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</si>
  <si>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</si>
  <si>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</si>
  <si>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</si>
  <si>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</si>
  <si>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</si>
  <si>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</si>
  <si>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</si>
  <si>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</si>
  <si>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</si>
  <si>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</si>
  <si>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</si>
  <si>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</si>
  <si>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</si>
  <si>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</si>
  <si>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</si>
  <si>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</si>
  <si>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</si>
  <si>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</si>
  <si>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</si>
  <si>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</si>
  <si>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</si>
  <si>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</si>
  <si>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</si>
  <si>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</si>
  <si>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</si>
  <si>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</si>
  <si>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</si>
  <si>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</si>
  <si>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</si>
  <si>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</si>
  <si>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</si>
  <si>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</si>
  <si>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</si>
  <si>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</si>
  <si>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</si>
  <si>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 xml:space="preserve">   - Irányító szer alá tartozó ktgv. Szervnek folyósított műk.tám.</t>
  </si>
  <si>
    <t>5.9.</t>
  </si>
  <si>
    <t>Irányító szervtől kapott támogatás</t>
  </si>
  <si>
    <t>Előző évi költségvetési kiegészítések, visszatérülések</t>
  </si>
  <si>
    <t>Előző évi kp.költségv. Visszatérülés</t>
  </si>
  <si>
    <t>Pénzmaradvány átadás</t>
  </si>
  <si>
    <t>Támogatásértékű műk.kiadás</t>
  </si>
  <si>
    <t>Társadalom-és csociálpol. Jut.</t>
  </si>
  <si>
    <t>Működési célú kamat kiadás</t>
  </si>
  <si>
    <t>Fejlesztési és vis maior támogatás</t>
  </si>
  <si>
    <t>Felhalmozás célú kamatkiadások</t>
  </si>
  <si>
    <t>Ellátottak pénzbeli juttatása</t>
  </si>
  <si>
    <t>Irányító szerv alá tart.ktgv. Szervnek folyósított</t>
  </si>
  <si>
    <t>Műk. Célú pe.átadás áll.kívűlre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</si>
  <si>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</si>
  <si>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</si>
  <si>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</si>
  <si>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</si>
  <si>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</si>
  <si>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</si>
  <si>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</si>
  <si>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</si>
  <si>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</si>
  <si>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</si>
  <si>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</si>
  <si>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</si>
  <si>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</si>
  <si>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</si>
  <si>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</si>
  <si>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</si>
  <si>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</si>
  <si>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</si>
  <si>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</si>
  <si>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</si>
  <si>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</si>
  <si>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</si>
  <si>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</si>
  <si>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</si>
  <si>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</si>
  <si>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</si>
  <si>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</si>
  <si>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</si>
  <si>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</si>
  <si>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</si>
  <si>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</si>
  <si>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</si>
  <si>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</si>
  <si>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</si>
  <si>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</si>
  <si>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</si>
  <si>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</si>
  <si>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</si>
  <si>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</si>
  <si>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</si>
  <si>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</si>
  <si>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</si>
  <si>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</si>
  <si>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</si>
  <si>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</si>
  <si>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</si>
  <si>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</si>
  <si>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</si>
  <si>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</si>
  <si>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</si>
  <si>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</si>
  <si>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</si>
  <si>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</si>
  <si>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</si>
  <si>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</si>
  <si>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</si>
  <si>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</si>
  <si>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</si>
  <si>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</si>
  <si>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</si>
  <si>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</si>
  <si>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</si>
  <si>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</si>
  <si>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</si>
  <si>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</si>
  <si>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</si>
  <si>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</si>
  <si>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</si>
  <si>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</si>
  <si>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</si>
  <si>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</si>
  <si>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</si>
  <si>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</si>
  <si>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</si>
  <si>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</si>
  <si>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</si>
  <si>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</si>
  <si>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</si>
  <si>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</si>
  <si>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</si>
  <si>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</si>
  <si>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</si>
  <si>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</si>
  <si>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</si>
  <si>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</si>
  <si>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</si>
  <si>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</si>
  <si>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</si>
  <si>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</si>
  <si>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</si>
  <si>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</si>
  <si>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</si>
  <si>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</si>
  <si>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</si>
  <si>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</si>
  <si>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</si>
  <si>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</si>
  <si>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</si>
  <si>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</si>
  <si>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</si>
  <si>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</si>
  <si>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</si>
  <si>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</si>
  <si>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</si>
  <si>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</si>
  <si>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</si>
  <si>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</si>
  <si>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</si>
  <si>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</si>
  <si>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</si>
  <si>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</si>
  <si>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</si>
  <si>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</si>
  <si>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</si>
  <si>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</si>
  <si>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</si>
  <si>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</si>
  <si>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</si>
  <si>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</si>
  <si>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</si>
  <si>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</si>
  <si>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</si>
  <si>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</si>
  <si>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</si>
  <si>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</si>
  <si>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</si>
  <si>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</si>
  <si>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</si>
  <si>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</si>
  <si>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</si>
  <si>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</si>
  <si>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</si>
  <si>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</si>
  <si>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</si>
  <si>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</si>
  <si>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</si>
  <si>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</si>
  <si>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</si>
  <si>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</si>
  <si>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</si>
  <si>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</si>
  <si>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</si>
  <si>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</si>
  <si>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</si>
  <si>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</si>
  <si>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</si>
  <si>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</si>
  <si>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</si>
  <si>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</si>
  <si>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</si>
  <si>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</si>
  <si>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</si>
  <si>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</si>
  <si>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</si>
  <si>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</si>
  <si>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</si>
  <si>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</si>
  <si>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</si>
  <si>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</si>
  <si>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</si>
  <si>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</si>
  <si>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</si>
  <si>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</si>
  <si>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</si>
  <si>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</si>
  <si>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</si>
  <si>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</si>
  <si>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</si>
  <si>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</si>
  <si>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</si>
  <si>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</si>
  <si>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</si>
  <si>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</si>
  <si>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</si>
  <si>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</si>
  <si>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</si>
  <si>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</si>
  <si>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</si>
  <si>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</si>
  <si>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</si>
  <si>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</si>
  <si>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</si>
  <si>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</si>
  <si>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</si>
  <si>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</si>
  <si>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</si>
  <si>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</si>
  <si>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Polgármesteri Hivatal</t>
  </si>
  <si>
    <t>Általános Iskola</t>
  </si>
  <si>
    <t>Óvoda</t>
  </si>
  <si>
    <t>I-F-f Mikrotérség</t>
  </si>
  <si>
    <t>Községi Önkormányzat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</si>
  <si>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</si>
  <si>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</si>
  <si>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</si>
  <si>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</si>
  <si>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</si>
  <si>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</si>
  <si>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</si>
  <si>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</si>
  <si>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</si>
  <si>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</si>
  <si>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</si>
  <si>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</si>
  <si>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</si>
  <si>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</si>
  <si>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</si>
  <si>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</si>
  <si>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</si>
  <si>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</si>
  <si>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</si>
  <si>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</si>
  <si>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</si>
  <si>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</si>
  <si>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</si>
  <si>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</si>
  <si>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</si>
  <si>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</si>
  <si>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</si>
  <si>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</si>
  <si>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</si>
  <si>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</si>
  <si>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</si>
  <si>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</si>
  <si>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</si>
  <si>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</si>
  <si>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</si>
  <si>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</si>
  <si>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</si>
  <si>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</si>
  <si>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</si>
  <si>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</si>
  <si>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</si>
  <si>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</si>
  <si>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</si>
  <si>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</si>
  <si>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</si>
  <si>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</si>
  <si>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</si>
  <si>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</si>
  <si>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</si>
  <si>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</si>
  <si>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</si>
  <si>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</si>
  <si>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</si>
  <si>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</si>
  <si>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</si>
  <si>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</si>
  <si>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</si>
  <si>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</si>
  <si>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</si>
  <si>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</si>
  <si>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</si>
  <si>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</si>
  <si>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</si>
  <si>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</si>
  <si>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</si>
  <si>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</si>
  <si>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</si>
  <si>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</si>
  <si>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</si>
  <si>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</si>
  <si>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</si>
  <si>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</si>
  <si>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t xml:space="preserve">VAGYONKIMUTATÁS
az érték nélkül nyilvántartott  eszközökről
2012. </t>
  </si>
  <si>
    <t>VAGYONKIMUTATÁS
a mérlegben nem szereplő kötelezettségekről
2012.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</si>
  <si>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</si>
  <si>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</si>
  <si>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Polgármesteri hivatal</t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</si>
  <si>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</si>
  <si>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</si>
  <si>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</si>
  <si>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</si>
  <si>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</si>
  <si>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</si>
  <si>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</si>
  <si>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</si>
  <si>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</si>
  <si>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</si>
  <si>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</si>
  <si>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</si>
  <si>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</si>
  <si>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</si>
  <si>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</si>
  <si>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</si>
  <si>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</si>
  <si>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</si>
  <si>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</si>
  <si>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</si>
  <si>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</si>
  <si>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</si>
  <si>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 xml:space="preserve">2.2. melléklet a ………../2013. (……….) önkormányzati rendelethez     </t>
  </si>
  <si>
    <t xml:space="preserve">2.1. melléklet a ………../2013. (……….) önkormányzati rendelethez     </t>
  </si>
  <si>
    <t>6. melléklet a ……/2013. (….) önkormányzati rendelethez</t>
  </si>
  <si>
    <t>KIADÁSOK ÖSSZESEN: (8+9)</t>
  </si>
  <si>
    <t>Költségvetési + Finanszírozási kiadások:(6+7)</t>
  </si>
  <si>
    <t>VIII. Függő, átfutó, kiegyenlítő bevételek</t>
  </si>
  <si>
    <t>BEVÉTELEK ÖSSZESEN (1+2+3+4+5+6+7+8)</t>
  </si>
  <si>
    <t>IV. Függő, átfutó, kiegyenlítő kiadások</t>
  </si>
  <si>
    <t>7.1. melléklet a ……/2013. (….) önkormányzati rendelethez</t>
  </si>
  <si>
    <t>7.2. melléklet a ……/2013. (….) önkormányzati rendelethez</t>
  </si>
  <si>
    <t>VII. Függő, átfutó, kiegyenlítő bevételek</t>
  </si>
  <si>
    <t>7.3. melléklet a ……/2013. (….) önkormányzati rendelethez</t>
  </si>
  <si>
    <t>7.4. melléklet a ……/2013. (….) önkormányzati rendelethez</t>
  </si>
  <si>
    <t>7.5. melléklet a ……/2013. (….) önkormányzati rendelethez</t>
  </si>
  <si>
    <t>8. melléklet a ……/2013. (….) önkormányzati rendelethez</t>
  </si>
  <si>
    <t>2.3</t>
  </si>
  <si>
    <t>9. melléklet a ……/2013. (….) önkormányzati rendelethez</t>
  </si>
  <si>
    <t>10. melléklet a ……/2013. (….) önkormányzati rendelethez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</si>
  <si>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</si>
  <si>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</si>
  <si>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</si>
  <si>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</si>
  <si>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</si>
  <si>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</si>
  <si>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</si>
  <si>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</si>
  <si>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 xml:space="preserve">                                  8. sz. tájékoztató tábla a ……./2013.(………)  önkormányzati rendelethez</t>
  </si>
  <si>
    <t>A ………Önkormányzat tulajdonában álló gazdálkodó szervezetek működéséből származó 
kötelezettségek és részesedések alakulása a 2012. évben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</si>
  <si>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</si>
  <si>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</si>
  <si>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</si>
  <si>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</si>
  <si>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</si>
  <si>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9. tájékoztató tábla a ……/2013. (……) önkormányzati rendelethez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</si>
  <si>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</si>
  <si>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</si>
  <si>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</si>
  <si>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</si>
  <si>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</si>
  <si>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</si>
  <si>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</si>
  <si>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</si>
  <si>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</si>
  <si>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</si>
  <si>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</si>
  <si>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</si>
  <si>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</si>
  <si>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</si>
  <si>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</si>
  <si>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</si>
  <si>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</si>
  <si>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</si>
  <si>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</si>
  <si>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</si>
  <si>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</si>
  <si>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</si>
  <si>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</si>
  <si>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</si>
  <si>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</si>
  <si>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</si>
  <si>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</si>
  <si>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</si>
  <si>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</si>
  <si>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</si>
  <si>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</si>
  <si>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</si>
  <si>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</si>
  <si>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</si>
  <si>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</si>
  <si>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</si>
  <si>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</si>
  <si>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</si>
  <si>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</si>
  <si>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</si>
  <si>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</si>
  <si>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</si>
  <si>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</si>
  <si>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</si>
  <si>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</si>
  <si>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</si>
  <si>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</si>
  <si>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</si>
  <si>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</si>
  <si>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</si>
  <si>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</si>
  <si>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</si>
  <si>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</si>
  <si>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</si>
  <si>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</si>
  <si>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</si>
  <si>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</si>
  <si>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</si>
  <si>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</si>
  <si>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</si>
  <si>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</si>
  <si>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</si>
  <si>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</si>
  <si>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</si>
  <si>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</si>
  <si>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</si>
  <si>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</si>
  <si>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</si>
  <si>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</si>
  <si>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</si>
  <si>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</si>
  <si>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</si>
  <si>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</si>
  <si>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</si>
  <si>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</si>
  <si>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</si>
  <si>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</si>
  <si>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</si>
  <si>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</si>
  <si>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</si>
  <si>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</si>
  <si>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</si>
  <si>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</si>
  <si>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</si>
  <si>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</si>
  <si>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</si>
  <si>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</si>
  <si>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</si>
  <si>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</si>
  <si>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</si>
  <si>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</si>
  <si>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</si>
  <si>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</si>
  <si>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</si>
  <si>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</si>
  <si>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</si>
  <si>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</si>
  <si>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</si>
  <si>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</si>
  <si>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</si>
  <si>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</si>
  <si>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</si>
  <si>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</si>
  <si>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</si>
  <si>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</si>
  <si>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</si>
  <si>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</si>
  <si>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</si>
  <si>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</si>
  <si>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</si>
  <si>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</si>
  <si>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</si>
  <si>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</si>
  <si>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</si>
  <si>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</si>
  <si>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</si>
  <si>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</si>
  <si>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</si>
  <si>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</si>
  <si>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</si>
  <si>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</si>
  <si>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</si>
  <si>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</si>
  <si>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</si>
  <si>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</si>
  <si>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</si>
  <si>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</si>
  <si>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</si>
  <si>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</si>
  <si>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</si>
  <si>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</si>
  <si>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</si>
  <si>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</si>
  <si>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</si>
  <si>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</si>
  <si>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</si>
  <si>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</si>
  <si>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</si>
  <si>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</si>
  <si>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</si>
  <si>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</si>
  <si>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</si>
  <si>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</si>
  <si>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</si>
  <si>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</si>
  <si>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</si>
  <si>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</si>
  <si>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</si>
  <si>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</si>
  <si>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</si>
  <si>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</si>
  <si>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</si>
  <si>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</si>
  <si>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</si>
  <si>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</si>
  <si>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</si>
  <si>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</si>
  <si>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</si>
  <si>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</si>
  <si>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</si>
  <si>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</si>
  <si>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</si>
  <si>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</si>
  <si>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</si>
  <si>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</si>
  <si>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</si>
  <si>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</si>
  <si>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</si>
  <si>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</si>
  <si>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</si>
  <si>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</si>
  <si>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</si>
  <si>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</si>
  <si>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</si>
  <si>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</si>
  <si>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</si>
  <si>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</si>
  <si>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</si>
  <si>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</si>
  <si>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</si>
  <si>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</si>
  <si>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</si>
  <si>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</si>
  <si>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</si>
  <si>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</si>
  <si>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</si>
  <si>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</si>
  <si>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</si>
  <si>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</si>
  <si>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</si>
  <si>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</si>
  <si>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</si>
  <si>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</si>
  <si>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</si>
  <si>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</si>
  <si>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</si>
  <si>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</si>
  <si>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</si>
  <si>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</si>
  <si>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</si>
  <si>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</si>
  <si>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</si>
  <si>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</si>
  <si>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</si>
  <si>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</si>
  <si>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</si>
  <si>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</si>
  <si>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</si>
  <si>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</si>
  <si>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</si>
  <si>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</si>
  <si>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</si>
  <si>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</si>
  <si>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</si>
  <si>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</si>
  <si>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</si>
  <si>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</si>
  <si>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</si>
  <si>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</si>
  <si>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</si>
  <si>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</si>
  <si>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</si>
  <si>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</si>
  <si>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</si>
  <si>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</si>
  <si>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</si>
  <si>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</si>
  <si>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</si>
  <si>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</si>
  <si>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</si>
  <si>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</si>
  <si>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</si>
  <si>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</si>
  <si>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</si>
  <si>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</si>
  <si>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</si>
  <si>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</si>
  <si>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</si>
  <si>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</si>
  <si>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</si>
  <si>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</si>
  <si>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</si>
  <si>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</si>
  <si>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</si>
  <si>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</si>
  <si>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</si>
  <si>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</si>
  <si>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</si>
  <si>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</si>
  <si>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</si>
  <si>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</si>
  <si>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</si>
  <si>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</si>
  <si>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</si>
  <si>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</si>
  <si>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</si>
  <si>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</si>
  <si>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</si>
  <si>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</si>
  <si>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</si>
  <si>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</si>
  <si>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</si>
  <si>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</si>
  <si>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</si>
  <si>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</si>
  <si>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</si>
  <si>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</si>
  <si>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</si>
  <si>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</si>
  <si>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</si>
  <si>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</si>
  <si>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</si>
  <si>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</si>
  <si>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</si>
  <si>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</si>
  <si>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</si>
  <si>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</si>
  <si>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</si>
  <si>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</si>
  <si>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</si>
  <si>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</si>
  <si>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</si>
  <si>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</si>
  <si>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</si>
  <si>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</si>
  <si>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</si>
  <si>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</si>
  <si>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</si>
  <si>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</si>
  <si>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</si>
  <si>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</si>
  <si>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</si>
  <si>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</si>
  <si>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 xml:space="preserve">   - Irányító szerv alá tartozó ktgv.szervnek folyósított tám.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</si>
  <si>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</si>
  <si>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</si>
  <si>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</si>
  <si>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</si>
  <si>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</si>
  <si>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</si>
  <si>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</si>
  <si>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</si>
  <si>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</si>
  <si>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</si>
  <si>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</si>
  <si>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</si>
  <si>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</si>
  <si>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</si>
  <si>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</si>
  <si>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</si>
  <si>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</si>
  <si>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</si>
  <si>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</si>
  <si>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</si>
  <si>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</si>
  <si>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</si>
  <si>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</si>
  <si>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</si>
  <si>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</si>
  <si>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</si>
  <si>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</si>
  <si>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</si>
  <si>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</si>
  <si>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</si>
  <si>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</si>
  <si>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</si>
  <si>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</si>
  <si>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</si>
  <si>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</si>
  <si>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</si>
  <si>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</si>
  <si>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</si>
  <si>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</si>
  <si>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</si>
  <si>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</si>
  <si>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</si>
  <si>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</si>
  <si>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</si>
  <si>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</si>
  <si>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</si>
  <si>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</si>
  <si>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</si>
  <si>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</si>
  <si>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</si>
  <si>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</si>
  <si>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</si>
  <si>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</si>
  <si>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</si>
  <si>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</si>
  <si>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</si>
  <si>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</si>
  <si>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</si>
  <si>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</si>
  <si>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</si>
  <si>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</si>
  <si>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</si>
  <si>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</si>
  <si>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</si>
  <si>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</si>
  <si>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</si>
  <si>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</si>
  <si>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</si>
  <si>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</si>
  <si>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</si>
  <si>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</si>
  <si>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</si>
  <si>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</si>
  <si>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</si>
  <si>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</si>
  <si>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</si>
  <si>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</si>
  <si>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</si>
  <si>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</si>
  <si>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</si>
  <si>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</si>
  <si>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</si>
  <si>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</si>
  <si>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</si>
  <si>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</si>
  <si>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</si>
  <si>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</si>
  <si>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</si>
  <si>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</si>
  <si>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</si>
  <si>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</si>
  <si>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</si>
  <si>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</si>
  <si>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</si>
  <si>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</si>
  <si>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</si>
  <si>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</si>
  <si>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</si>
  <si>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</si>
  <si>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</si>
  <si>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</si>
  <si>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</si>
  <si>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</si>
  <si>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</si>
  <si>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</si>
  <si>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</si>
  <si>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</si>
  <si>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</si>
  <si>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</si>
  <si>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</si>
  <si>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</si>
  <si>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</si>
  <si>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</si>
  <si>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</si>
  <si>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</si>
  <si>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</si>
  <si>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</si>
  <si>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</si>
  <si>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</si>
  <si>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</si>
  <si>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</si>
  <si>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</si>
  <si>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</si>
  <si>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</si>
  <si>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</si>
  <si>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</si>
  <si>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</si>
  <si>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</si>
  <si>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</si>
  <si>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</si>
  <si>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</si>
  <si>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</si>
  <si>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</si>
  <si>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</si>
  <si>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Művelődés, sport</t>
  </si>
  <si>
    <t>----------------------------</t>
  </si>
  <si>
    <t>Költségvetési szerv I.</t>
  </si>
  <si>
    <t>Költségvetési szerv II.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</si>
  <si>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</si>
  <si>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</si>
  <si>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</si>
  <si>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</si>
  <si>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</si>
  <si>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</si>
  <si>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</si>
  <si>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</si>
  <si>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</si>
  <si>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</si>
  <si>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</si>
  <si>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</si>
  <si>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-</t>
  </si>
  <si>
    <t>IV. Közhatalmi bevételek</t>
  </si>
  <si>
    <t>V. Kölcsön</t>
  </si>
  <si>
    <t>VII. Önkormányzati támogatás</t>
  </si>
  <si>
    <t>VI. Pénzmaradvány, vállalk. tev. maradványa (6.1.+6.2.)</t>
  </si>
  <si>
    <t>Körjegyzőségi Hivatal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</si>
  <si>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</si>
  <si>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</si>
  <si>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</si>
  <si>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</si>
  <si>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</si>
  <si>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</si>
  <si>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</si>
  <si>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</si>
  <si>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</si>
  <si>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</si>
  <si>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</si>
  <si>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1. sz. melléklet Bevételek táblázat 6. oszlop 12 sora =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</si>
</sst>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#,###\ _F_t;\-#,###\ _F_t"/>
    <numFmt numFmtId="171" formatCode="#,###__;\-\ #,###__"/>
    <numFmt numFmtId="172" formatCode="#,###__"/>
    <numFmt numFmtId="173" formatCode="#,###__;\-#,###__"/>
  </numFmts>
  <fonts count="9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</cellStyleXfs>
  <cellXfs count="1225">
    <xf numFmtId="0" fontId="0" fillId="0" borderId="0" xfId="0" applyAlignment="1">
      <alignment/>
    </xf>
    <xf numFmtId="164" fontId="6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164" fontId="17" fillId="0" borderId="12" xfId="59" applyNumberFormat="1" applyFont="1" applyFill="1" applyBorder="1" applyAlignment="1" applyProtection="1">
      <alignment vertical="center" wrapText="1"/>
      <protection locked="0"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164" fontId="17" fillId="0" borderId="14" xfId="59" applyNumberFormat="1" applyFont="1" applyFill="1" applyBorder="1" applyAlignment="1" applyProtection="1">
      <alignment vertical="center" wrapText="1"/>
      <protection locked="0"/>
    </xf>
    <xf numFmtId="0" fontId="17" fillId="0" borderId="0" xfId="59" applyFont="1" applyFill="1" applyAlignment="1" applyProtection="1">
      <alignment horizontal="left" indent="1"/>
      <protection/>
    </xf>
    <xf numFmtId="164" fontId="17" fillId="0" borderId="15" xfId="59" applyNumberFormat="1" applyFont="1" applyFill="1" applyBorder="1" applyAlignment="1" applyProtection="1">
      <alignment vertical="center" wrapText="1"/>
      <protection locked="0"/>
    </xf>
    <xf numFmtId="0" fontId="17" fillId="0" borderId="16" xfId="59" applyFont="1" applyFill="1" applyBorder="1" applyAlignment="1" applyProtection="1">
      <alignment horizontal="left" vertical="center" wrapText="1" indent="1"/>
      <protection/>
    </xf>
    <xf numFmtId="164" fontId="17" fillId="0" borderId="17" xfId="59" applyNumberFormat="1" applyFont="1" applyFill="1" applyBorder="1" applyAlignment="1" applyProtection="1">
      <alignment vertical="center" wrapText="1"/>
      <protection locked="0"/>
    </xf>
    <xf numFmtId="0" fontId="17" fillId="0" borderId="18" xfId="59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59" applyNumberFormat="1" applyFont="1" applyFill="1" applyBorder="1" applyAlignment="1" applyProtection="1">
      <alignment vertical="center" wrapText="1"/>
      <protection locked="0"/>
    </xf>
    <xf numFmtId="0" fontId="15" fillId="0" borderId="29" xfId="59" applyFont="1" applyFill="1" applyBorder="1" applyAlignment="1" applyProtection="1">
      <alignment horizontal="left" vertical="center" wrapText="1" indent="1"/>
      <protection/>
    </xf>
    <xf numFmtId="0" fontId="15" fillId="0" borderId="30" xfId="59" applyFont="1" applyFill="1" applyBorder="1" applyAlignment="1" applyProtection="1">
      <alignment horizontal="left" vertical="center" wrapText="1" indent="1"/>
      <protection/>
    </xf>
    <xf numFmtId="0" fontId="15" fillId="0" borderId="31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30" xfId="59" applyFont="1" applyFill="1" applyBorder="1" applyAlignment="1" applyProtection="1">
      <alignment vertical="center" wrapText="1"/>
      <protection/>
    </xf>
    <xf numFmtId="0" fontId="15" fillId="0" borderId="29" xfId="59" applyFont="1" applyFill="1" applyBorder="1" applyAlignment="1" applyProtection="1">
      <alignment horizontal="center" vertical="center" wrapText="1"/>
      <protection/>
    </xf>
    <xf numFmtId="0" fontId="15" fillId="0" borderId="32" xfId="59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9" applyNumberFormat="1" applyFont="1" applyFill="1" applyBorder="1" applyAlignment="1" applyProtection="1">
      <alignment horizontal="centerContinuous" vertical="center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164" fontId="15" fillId="0" borderId="33" xfId="59" applyNumberFormat="1" applyFont="1" applyFill="1" applyBorder="1" applyAlignment="1" applyProtection="1">
      <alignment horizontal="right" vertical="center" wrapText="1"/>
      <protection/>
    </xf>
    <xf numFmtId="164" fontId="15" fillId="0" borderId="32" xfId="59" applyNumberFormat="1" applyFont="1" applyFill="1" applyBorder="1" applyAlignment="1" applyProtection="1">
      <alignment horizontal="right" vertical="center" wrapText="1"/>
      <protection/>
    </xf>
    <xf numFmtId="0" fontId="20" fillId="0" borderId="0" xfId="59" applyFont="1" applyFill="1">
      <alignment/>
      <protection/>
    </xf>
    <xf numFmtId="164" fontId="19" fillId="0" borderId="32" xfId="59" applyNumberFormat="1" applyFont="1" applyFill="1" applyBorder="1" applyAlignment="1" applyProtection="1">
      <alignment horizontal="right" vertical="center" wrapText="1"/>
      <protection/>
    </xf>
    <xf numFmtId="164" fontId="15" fillId="0" borderId="33" xfId="59" applyNumberFormat="1" applyFont="1" applyFill="1" applyBorder="1" applyAlignment="1" applyProtection="1">
      <alignment vertical="center" wrapText="1"/>
      <protection/>
    </xf>
    <xf numFmtId="164" fontId="15" fillId="0" borderId="32" xfId="59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59" applyNumberFormat="1" applyFont="1" applyFill="1" applyBorder="1" applyAlignment="1" applyProtection="1">
      <alignment horizontal="right" vertical="center" wrapText="1"/>
      <protection locked="0"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30" xfId="59" applyFont="1" applyFill="1" applyBorder="1" applyAlignment="1" applyProtection="1">
      <alignment horizontal="left" vertical="center" wrapText="1" indent="1"/>
      <protection/>
    </xf>
    <xf numFmtId="0" fontId="15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37" xfId="59" applyFont="1" applyFill="1" applyBorder="1" applyAlignment="1" applyProtection="1">
      <alignment horizontal="left" vertical="center" wrapText="1" indent="2"/>
      <protection/>
    </xf>
    <xf numFmtId="164" fontId="17" fillId="0" borderId="27" xfId="59" applyNumberFormat="1" applyFont="1" applyFill="1" applyBorder="1" applyAlignment="1" applyProtection="1">
      <alignment vertical="center" wrapText="1"/>
      <protection locked="0"/>
    </xf>
    <xf numFmtId="0" fontId="6" fillId="0" borderId="0" xfId="59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59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59" applyNumberFormat="1" applyFont="1" applyFill="1" applyBorder="1" applyAlignment="1" applyProtection="1">
      <alignment horizontal="right" vertical="center" wrapText="1"/>
      <protection/>
    </xf>
    <xf numFmtId="3" fontId="15" fillId="0" borderId="32" xfId="59" applyNumberFormat="1" applyFont="1" applyFill="1" applyBorder="1" applyAlignment="1" applyProtection="1">
      <alignment horizontal="righ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38" xfId="59" applyNumberFormat="1" applyFont="1" applyFill="1" applyBorder="1" applyAlignment="1" applyProtection="1">
      <alignment horizontal="right" vertical="center" wrapText="1"/>
      <protection/>
    </xf>
    <xf numFmtId="0" fontId="0" fillId="0" borderId="39" xfId="59" applyFont="1" applyFill="1" applyBorder="1">
      <alignment/>
      <protection/>
    </xf>
    <xf numFmtId="164" fontId="17" fillId="34" borderId="26" xfId="59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59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59" applyNumberFormat="1" applyFont="1" applyFill="1" applyBorder="1" applyAlignment="1" applyProtection="1">
      <alignment horizontal="left" vertical="center"/>
      <protection/>
    </xf>
    <xf numFmtId="164" fontId="17" fillId="0" borderId="17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59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59" applyFont="1" applyFill="1" applyBorder="1" applyAlignment="1" applyProtection="1">
      <alignment horizontal="left" vertical="center" wrapText="1" indent="1"/>
      <protection/>
    </xf>
    <xf numFmtId="164" fontId="17" fillId="0" borderId="28" xfId="59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8" xfId="59" applyFont="1" applyFill="1" applyBorder="1" applyAlignment="1" applyProtection="1">
      <alignment horizontal="left" vertical="center" wrapText="1" indent="6"/>
      <protection/>
    </xf>
    <xf numFmtId="0" fontId="17" fillId="0" borderId="11" xfId="59" applyFont="1" applyFill="1" applyBorder="1" applyAlignment="1" applyProtection="1">
      <alignment horizontal="left" indent="5"/>
      <protection/>
    </xf>
    <xf numFmtId="3" fontId="17" fillId="0" borderId="27" xfId="59" applyNumberFormat="1" applyFont="1" applyFill="1" applyBorder="1" applyAlignment="1" applyProtection="1">
      <alignment horizontal="right" vertical="center" wrapText="1"/>
      <protection/>
    </xf>
    <xf numFmtId="3" fontId="17" fillId="0" borderId="15" xfId="59" applyNumberFormat="1" applyFont="1" applyFill="1" applyBorder="1" applyAlignment="1" applyProtection="1">
      <alignment horizontal="right" vertical="center" wrapText="1"/>
      <protection/>
    </xf>
    <xf numFmtId="3" fontId="17" fillId="0" borderId="17" xfId="59" applyNumberFormat="1" applyFont="1" applyFill="1" applyBorder="1" applyAlignment="1" applyProtection="1">
      <alignment horizontal="right" vertical="center" wrapText="1"/>
      <protection/>
    </xf>
    <xf numFmtId="0" fontId="17" fillId="0" borderId="37" xfId="59" applyFont="1" applyFill="1" applyBorder="1" applyAlignment="1" applyProtection="1">
      <alignment horizontal="left" indent="5"/>
      <protection/>
    </xf>
    <xf numFmtId="0" fontId="33" fillId="0" borderId="0" xfId="0" applyFont="1" applyAlignment="1">
      <alignment/>
    </xf>
    <xf numFmtId="3" fontId="17" fillId="0" borderId="12" xfId="59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9" applyFont="1" applyFill="1" applyBorder="1">
      <alignment/>
      <protection/>
    </xf>
    <xf numFmtId="49" fontId="17" fillId="0" borderId="11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59" applyNumberFormat="1" applyFont="1" applyFill="1" applyBorder="1" applyAlignment="1" applyProtection="1">
      <alignment horizontal="right" vertical="center" wrapText="1"/>
      <protection/>
    </xf>
    <xf numFmtId="164" fontId="18" fillId="0" borderId="15" xfId="59" applyNumberFormat="1" applyFont="1" applyFill="1" applyBorder="1" applyAlignment="1" applyProtection="1">
      <alignment horizontal="right" vertical="center" wrapText="1"/>
      <protection/>
    </xf>
    <xf numFmtId="164" fontId="18" fillId="0" borderId="27" xfId="59" applyNumberFormat="1" applyFont="1" applyFill="1" applyBorder="1" applyAlignment="1" applyProtection="1">
      <alignment horizontal="right" vertical="center" wrapText="1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49" fontId="17" fillId="0" borderId="13" xfId="59" applyNumberFormat="1" applyFont="1" applyFill="1" applyBorder="1" applyAlignment="1" applyProtection="1">
      <alignment horizontal="left" vertical="center" wrapText="1" inden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 locked="0"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16" xfId="59" applyFont="1" applyFill="1" applyBorder="1" applyAlignment="1" applyProtection="1">
      <alignment horizontal="left" vertical="center" wrapText="1" indent="1"/>
      <protection/>
    </xf>
    <xf numFmtId="49" fontId="17" fillId="0" borderId="37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49" fontId="15" fillId="0" borderId="3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8" xfId="59" applyFont="1" applyFill="1" applyBorder="1" applyAlignment="1" applyProtection="1">
      <alignment horizontal="left" indent="6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15" fillId="0" borderId="42" xfId="59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7" fillId="0" borderId="30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59" applyNumberFormat="1" applyFont="1" applyFill="1" applyBorder="1" applyAlignment="1" applyProtection="1">
      <alignment horizontal="right" vertical="center" wrapText="1"/>
      <protection/>
    </xf>
    <xf numFmtId="164" fontId="15" fillId="0" borderId="32" xfId="59" applyNumberFormat="1" applyFont="1" applyFill="1" applyBorder="1" applyAlignment="1" applyProtection="1">
      <alignment vertical="center" wrapText="1"/>
      <protection locked="0"/>
    </xf>
    <xf numFmtId="164" fontId="17" fillId="0" borderId="12" xfId="59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 applyProtection="1" quotePrefix="1">
      <alignment horizontal="righ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64" fontId="19" fillId="0" borderId="50" xfId="0" applyNumberFormat="1" applyFont="1" applyFill="1" applyBorder="1" applyAlignment="1" applyProtection="1">
      <alignment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31" fillId="0" borderId="22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left" vertical="center" wrapText="1" indent="1"/>
      <protection/>
    </xf>
    <xf numFmtId="0" fontId="27" fillId="0" borderId="48" xfId="0" applyFont="1" applyBorder="1" applyAlignment="1" applyProtection="1">
      <alignment horizontal="center" wrapText="1"/>
      <protection/>
    </xf>
    <xf numFmtId="0" fontId="28" fillId="0" borderId="48" xfId="0" applyFont="1" applyBorder="1" applyAlignment="1" applyProtection="1">
      <alignment horizontal="left" wrapText="1" inden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164" fontId="7" fillId="0" borderId="32" xfId="0" applyNumberFormat="1" applyFont="1" applyFill="1" applyBorder="1" applyAlignment="1">
      <alignment horizontal="center" vertical="center" wrapText="1"/>
    </xf>
    <xf numFmtId="164" fontId="17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9" fillId="0" borderId="32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59" applyNumberFormat="1" applyFont="1" applyFill="1" applyBorder="1" applyAlignment="1" applyProtection="1">
      <alignment horizontal="left" vertical="center"/>
      <protection/>
    </xf>
    <xf numFmtId="0" fontId="15" fillId="0" borderId="52" xfId="59" applyFont="1" applyFill="1" applyBorder="1" applyAlignment="1" applyProtection="1">
      <alignment horizontal="center" vertical="center" wrapText="1"/>
      <protection/>
    </xf>
    <xf numFmtId="164" fontId="15" fillId="0" borderId="50" xfId="59" applyNumberFormat="1" applyFont="1" applyFill="1" applyBorder="1" applyAlignment="1" applyProtection="1">
      <alignment horizontal="right" vertical="center" wrapText="1"/>
      <protection/>
    </xf>
    <xf numFmtId="164" fontId="15" fillId="0" borderId="4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59" applyNumberFormat="1" applyFont="1" applyFill="1" applyBorder="1" applyAlignment="1" applyProtection="1">
      <alignment horizontal="right" vertical="center" wrapText="1"/>
      <protection/>
    </xf>
    <xf numFmtId="164" fontId="17" fillId="0" borderId="55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4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4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59" applyNumberFormat="1" applyFont="1" applyFill="1" applyBorder="1" applyAlignment="1" applyProtection="1">
      <alignment horizontal="right" vertical="center" wrapText="1"/>
      <protection/>
    </xf>
    <xf numFmtId="164" fontId="17" fillId="0" borderId="54" xfId="59" applyNumberFormat="1" applyFont="1" applyFill="1" applyBorder="1" applyAlignment="1" applyProtection="1">
      <alignment horizontal="right" vertical="center" wrapText="1"/>
      <protection/>
    </xf>
    <xf numFmtId="164" fontId="17" fillId="0" borderId="4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42" xfId="59" applyNumberFormat="1" applyFont="1" applyFill="1" applyBorder="1" applyAlignment="1" applyProtection="1">
      <alignment horizontal="right" vertical="center" wrapText="1"/>
      <protection locked="0"/>
    </xf>
    <xf numFmtId="164" fontId="19" fillId="0" borderId="42" xfId="59" applyNumberFormat="1" applyFont="1" applyFill="1" applyBorder="1" applyAlignment="1" applyProtection="1">
      <alignment horizontal="right" vertical="center" wrapText="1"/>
      <protection/>
    </xf>
    <xf numFmtId="164" fontId="15" fillId="0" borderId="42" xfId="59" applyNumberFormat="1" applyFont="1" applyFill="1" applyBorder="1" applyAlignment="1" applyProtection="1">
      <alignment horizontal="right" vertical="center" wrapText="1"/>
      <protection/>
    </xf>
    <xf numFmtId="164" fontId="17" fillId="0" borderId="55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59" applyNumberFormat="1" applyFont="1" applyFill="1" applyBorder="1" applyAlignment="1" applyProtection="1">
      <alignment horizontal="right" vertical="center" wrapText="1"/>
      <protection locked="0"/>
    </xf>
    <xf numFmtId="164" fontId="18" fillId="0" borderId="56" xfId="59" applyNumberFormat="1" applyFont="1" applyFill="1" applyBorder="1" applyAlignment="1" applyProtection="1">
      <alignment horizontal="right" vertical="center" wrapText="1"/>
      <protection/>
    </xf>
    <xf numFmtId="164" fontId="18" fillId="0" borderId="47" xfId="59" applyNumberFormat="1" applyFont="1" applyFill="1" applyBorder="1" applyAlignment="1" applyProtection="1">
      <alignment horizontal="right" vertical="center" wrapText="1"/>
      <protection/>
    </xf>
    <xf numFmtId="164" fontId="17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59" applyFont="1" applyFill="1" applyBorder="1" applyAlignment="1" applyProtection="1">
      <alignment horizontal="left" vertical="center" wrapText="1" indent="1"/>
      <protection/>
    </xf>
    <xf numFmtId="0" fontId="15" fillId="0" borderId="32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7" xfId="59" applyFont="1" applyFill="1" applyBorder="1" applyAlignment="1" applyProtection="1">
      <alignment horizontal="left" vertical="center" wrapText="1" indent="1"/>
      <protection/>
    </xf>
    <xf numFmtId="0" fontId="17" fillId="0" borderId="27" xfId="59" applyFont="1" applyFill="1" applyBorder="1" applyAlignment="1" applyProtection="1">
      <alignment horizontal="left" vertical="center" wrapText="1" indent="1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8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2"/>
      <protection/>
    </xf>
    <xf numFmtId="0" fontId="17" fillId="0" borderId="15" xfId="59" applyFont="1" applyFill="1" applyBorder="1" applyAlignment="1" applyProtection="1">
      <alignment horizontal="left" vertical="center" wrapText="1" indent="2"/>
      <protection/>
    </xf>
    <xf numFmtId="0" fontId="17" fillId="0" borderId="27" xfId="59" applyFont="1" applyFill="1" applyBorder="1" applyAlignment="1" applyProtection="1">
      <alignment horizontal="left" indent="1"/>
      <protection/>
    </xf>
    <xf numFmtId="0" fontId="19" fillId="0" borderId="32" xfId="59" applyFont="1" applyFill="1" applyBorder="1" applyAlignment="1" applyProtection="1">
      <alignment horizontal="left" vertical="center" wrapText="1" indent="1"/>
      <protection/>
    </xf>
    <xf numFmtId="0" fontId="15" fillId="0" borderId="32" xfId="59" applyFont="1" applyFill="1" applyBorder="1" applyAlignment="1" applyProtection="1">
      <alignment horizontal="left" vertical="center" wrapText="1" indent="1"/>
      <protection/>
    </xf>
    <xf numFmtId="0" fontId="17" fillId="0" borderId="17" xfId="59" applyFont="1" applyFill="1" applyBorder="1" applyAlignment="1" applyProtection="1">
      <alignment horizontal="left" vertical="center" wrapText="1" indent="1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2"/>
      <protection/>
    </xf>
    <xf numFmtId="0" fontId="17" fillId="0" borderId="26" xfId="59" applyFont="1" applyFill="1" applyBorder="1" applyAlignment="1" applyProtection="1">
      <alignment horizontal="left" vertical="center" wrapText="1" indent="2"/>
      <protection/>
    </xf>
    <xf numFmtId="0" fontId="7" fillId="0" borderId="32" xfId="59" applyFont="1" applyFill="1" applyBorder="1" applyAlignment="1" applyProtection="1">
      <alignment horizontal="left" vertical="center" wrapText="1" indent="1"/>
      <protection/>
    </xf>
    <xf numFmtId="0" fontId="7" fillId="0" borderId="59" xfId="59" applyFont="1" applyFill="1" applyBorder="1" applyAlignment="1" applyProtection="1">
      <alignment horizontal="center" vertical="center" wrapText="1"/>
      <protection/>
    </xf>
    <xf numFmtId="0" fontId="15" fillId="0" borderId="59" xfId="59" applyFont="1" applyFill="1" applyBorder="1" applyAlignment="1" applyProtection="1">
      <alignment horizontal="center" vertical="center" wrapText="1"/>
      <protection/>
    </xf>
    <xf numFmtId="164" fontId="15" fillId="0" borderId="59" xfId="59" applyNumberFormat="1" applyFont="1" applyFill="1" applyBorder="1" applyAlignment="1" applyProtection="1">
      <alignment horizontal="right" vertical="center" wrapText="1"/>
      <protection/>
    </xf>
    <xf numFmtId="0" fontId="15" fillId="0" borderId="51" xfId="59" applyFont="1" applyFill="1" applyBorder="1" applyAlignment="1" applyProtection="1">
      <alignment horizontal="center" vertical="center" wrapText="1"/>
      <protection/>
    </xf>
    <xf numFmtId="164" fontId="15" fillId="0" borderId="50" xfId="59" applyNumberFormat="1" applyFont="1" applyFill="1" applyBorder="1" applyAlignment="1" applyProtection="1">
      <alignment vertical="center" wrapText="1"/>
      <protection/>
    </xf>
    <xf numFmtId="164" fontId="17" fillId="0" borderId="55" xfId="59" applyNumberFormat="1" applyFont="1" applyFill="1" applyBorder="1" applyAlignment="1" applyProtection="1">
      <alignment vertical="center" wrapText="1"/>
      <protection locked="0"/>
    </xf>
    <xf numFmtId="164" fontId="17" fillId="0" borderId="54" xfId="59" applyNumberFormat="1" applyFont="1" applyFill="1" applyBorder="1" applyAlignment="1" applyProtection="1">
      <alignment vertical="center" wrapText="1"/>
      <protection locked="0"/>
    </xf>
    <xf numFmtId="164" fontId="17" fillId="0" borderId="47" xfId="59" applyNumberFormat="1" applyFont="1" applyFill="1" applyBorder="1" applyAlignment="1" applyProtection="1">
      <alignment vertical="center" wrapText="1"/>
      <protection locked="0"/>
    </xf>
    <xf numFmtId="164" fontId="17" fillId="0" borderId="58" xfId="59" applyNumberFormat="1" applyFont="1" applyFill="1" applyBorder="1" applyAlignment="1" applyProtection="1">
      <alignment vertical="center" wrapText="1"/>
      <protection locked="0"/>
    </xf>
    <xf numFmtId="164" fontId="15" fillId="0" borderId="42" xfId="59" applyNumberFormat="1" applyFont="1" applyFill="1" applyBorder="1" applyAlignment="1" applyProtection="1">
      <alignment vertical="center" wrapText="1"/>
      <protection/>
    </xf>
    <xf numFmtId="164" fontId="17" fillId="0" borderId="57" xfId="59" applyNumberFormat="1" applyFont="1" applyFill="1" applyBorder="1" applyAlignment="1" applyProtection="1">
      <alignment vertical="center" wrapText="1"/>
      <protection locked="0"/>
    </xf>
    <xf numFmtId="164" fontId="15" fillId="0" borderId="42" xfId="59" applyNumberFormat="1" applyFont="1" applyFill="1" applyBorder="1" applyAlignment="1" applyProtection="1">
      <alignment vertical="center" wrapText="1"/>
      <protection locked="0"/>
    </xf>
    <xf numFmtId="164" fontId="17" fillId="0" borderId="54" xfId="59" applyNumberFormat="1" applyFont="1" applyFill="1" applyBorder="1" applyAlignment="1" applyProtection="1">
      <alignment vertical="center" wrapText="1"/>
      <protection/>
    </xf>
    <xf numFmtId="164" fontId="17" fillId="0" borderId="56" xfId="59" applyNumberFormat="1" applyFont="1" applyFill="1" applyBorder="1" applyAlignment="1" applyProtection="1">
      <alignment vertical="center" wrapText="1"/>
      <protection locked="0"/>
    </xf>
    <xf numFmtId="164" fontId="17" fillId="34" borderId="58" xfId="59" applyNumberFormat="1" applyFont="1" applyFill="1" applyBorder="1" applyAlignment="1" applyProtection="1">
      <alignment horizontal="right" vertical="center" wrapText="1"/>
      <protection locked="0"/>
    </xf>
    <xf numFmtId="0" fontId="15" fillId="0" borderId="33" xfId="59" applyFont="1" applyFill="1" applyBorder="1" applyAlignment="1" applyProtection="1">
      <alignment vertical="center" wrapText="1"/>
      <protection/>
    </xf>
    <xf numFmtId="0" fontId="17" fillId="0" borderId="12" xfId="59" applyFont="1" applyFill="1" applyBorder="1" applyAlignment="1" applyProtection="1">
      <alignment horizontal="left" indent="6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26" xfId="59" applyFont="1" applyFill="1" applyBorder="1" applyAlignment="1" applyProtection="1">
      <alignment horizontal="left" vertical="center" wrapText="1" indent="6"/>
      <protection/>
    </xf>
    <xf numFmtId="0" fontId="15" fillId="0" borderId="32" xfId="59" applyFont="1" applyFill="1" applyBorder="1" applyAlignment="1" applyProtection="1">
      <alignment vertical="center" wrapText="1"/>
      <protection/>
    </xf>
    <xf numFmtId="0" fontId="19" fillId="0" borderId="32" xfId="59" applyFont="1" applyFill="1" applyBorder="1" applyAlignment="1" applyProtection="1">
      <alignment horizontal="left" vertical="center" wrapText="1" indent="1"/>
      <protection/>
    </xf>
    <xf numFmtId="0" fontId="7" fillId="0" borderId="32" xfId="59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63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64" xfId="0" applyNumberFormat="1" applyFont="1" applyFill="1" applyBorder="1" applyAlignment="1" applyProtection="1">
      <alignment vertical="center" wrapText="1"/>
      <protection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>
      <alignment horizontal="right" vertical="center" wrapText="1" indent="1"/>
    </xf>
    <xf numFmtId="1" fontId="17" fillId="33" borderId="38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33" borderId="59" xfId="0" applyNumberFormat="1" applyFont="1" applyFill="1" applyBorder="1" applyAlignment="1">
      <alignment horizontal="left" vertical="center" wrapText="1" indent="2"/>
    </xf>
    <xf numFmtId="164" fontId="0" fillId="33" borderId="48" xfId="0" applyNumberFormat="1" applyFont="1" applyFill="1" applyBorder="1" applyAlignment="1">
      <alignment horizontal="left" vertical="center" wrapText="1" indent="2"/>
    </xf>
    <xf numFmtId="164" fontId="15" fillId="0" borderId="29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2" xfId="0" applyNumberFormat="1" applyFont="1" applyFill="1" applyBorder="1" applyAlignment="1">
      <alignment vertical="center" wrapText="1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59" xfId="0" applyNumberFormat="1" applyFont="1" applyFill="1" applyBorder="1" applyAlignment="1">
      <alignment horizontal="right" vertical="center" wrapText="1" indent="2"/>
    </xf>
    <xf numFmtId="164" fontId="0" fillId="33" borderId="48" xfId="0" applyNumberFormat="1" applyFont="1" applyFill="1" applyBorder="1" applyAlignment="1">
      <alignment horizontal="right" vertical="center" wrapText="1" indent="2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62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2" fillId="0" borderId="65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2" fillId="0" borderId="66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2" fillId="0" borderId="66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5" xfId="0" applyFont="1" applyFill="1" applyBorder="1" applyAlignment="1">
      <alignment vertical="center" wrapText="1"/>
    </xf>
    <xf numFmtId="164" fontId="15" fillId="0" borderId="35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2" xfId="0" applyNumberFormat="1" applyFont="1" applyFill="1" applyBorder="1" applyAlignment="1">
      <alignment vertical="center" wrapText="1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5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71" xfId="0" applyNumberFormat="1" applyFont="1" applyFill="1" applyBorder="1" applyAlignment="1" applyProtection="1">
      <alignment vertical="center"/>
      <protection locked="0"/>
    </xf>
    <xf numFmtId="49" fontId="15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/>
      <protection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38" fillId="0" borderId="0" xfId="60" applyFont="1" applyFill="1">
      <alignment/>
      <protection/>
    </xf>
    <xf numFmtId="0" fontId="6" fillId="0" borderId="0" xfId="60" applyFont="1" applyFill="1" applyAlignment="1">
      <alignment horizontal="centerContinuous" vertical="center"/>
      <protection/>
    </xf>
    <xf numFmtId="0" fontId="2" fillId="0" borderId="0" xfId="60" applyFont="1" applyFill="1" applyAlignment="1">
      <alignment horizontal="centerContinuous" vertical="center"/>
      <protection/>
    </xf>
    <xf numFmtId="0" fontId="5" fillId="0" borderId="0" xfId="60" applyFont="1" applyFill="1" applyAlignment="1">
      <alignment horizontal="right"/>
      <protection/>
    </xf>
    <xf numFmtId="0" fontId="7" fillId="0" borderId="74" xfId="60" applyFont="1" applyFill="1" applyBorder="1" applyAlignment="1">
      <alignment horizontal="center" vertical="center" wrapText="1"/>
      <protection/>
    </xf>
    <xf numFmtId="0" fontId="15" fillId="0" borderId="74" xfId="60" applyFont="1" applyFill="1" applyBorder="1" applyAlignment="1">
      <alignment horizontal="center" vertical="center" wrapText="1"/>
      <protection/>
    </xf>
    <xf numFmtId="0" fontId="15" fillId="0" borderId="75" xfId="60" applyFont="1" applyFill="1" applyBorder="1" applyAlignment="1">
      <alignment horizontal="center" vertical="center" wrapText="1"/>
      <protection/>
    </xf>
    <xf numFmtId="0" fontId="35" fillId="0" borderId="0" xfId="60" applyFill="1">
      <alignment/>
      <protection/>
    </xf>
    <xf numFmtId="37" fontId="15" fillId="0" borderId="76" xfId="60" applyNumberFormat="1" applyFont="1" applyFill="1" applyBorder="1" applyAlignment="1">
      <alignment horizontal="left" vertical="center" indent="1"/>
      <protection/>
    </xf>
    <xf numFmtId="0" fontId="15" fillId="0" borderId="30" xfId="60" applyFont="1" applyFill="1" applyBorder="1" applyAlignment="1">
      <alignment horizontal="left" vertical="center" indent="1"/>
      <protection/>
    </xf>
    <xf numFmtId="171" fontId="15" fillId="0" borderId="29" xfId="60" applyNumberFormat="1" applyFont="1" applyFill="1" applyBorder="1" applyAlignment="1">
      <alignment horizontal="right" vertical="center"/>
      <protection/>
    </xf>
    <xf numFmtId="171" fontId="15" fillId="0" borderId="30" xfId="60" applyNumberFormat="1" applyFont="1" applyFill="1" applyBorder="1" applyAlignment="1">
      <alignment vertical="center"/>
      <protection/>
    </xf>
    <xf numFmtId="171" fontId="15" fillId="0" borderId="30" xfId="60" applyNumberFormat="1" applyFont="1" applyFill="1" applyBorder="1" applyAlignment="1">
      <alignment horizontal="right" vertical="center"/>
      <protection/>
    </xf>
    <xf numFmtId="171" fontId="15" fillId="0" borderId="77" xfId="60" applyNumberFormat="1" applyFont="1" applyFill="1" applyBorder="1" applyAlignment="1">
      <alignment vertical="center"/>
      <protection/>
    </xf>
    <xf numFmtId="0" fontId="39" fillId="0" borderId="0" xfId="60" applyFont="1" applyFill="1" applyAlignment="1">
      <alignment vertical="center"/>
      <protection/>
    </xf>
    <xf numFmtId="37" fontId="17" fillId="0" borderId="78" xfId="60" applyNumberFormat="1" applyFont="1" applyFill="1" applyBorder="1" applyAlignment="1">
      <alignment horizontal="left" indent="1"/>
      <protection/>
    </xf>
    <xf numFmtId="0" fontId="17" fillId="0" borderId="16" xfId="60" applyFont="1" applyFill="1" applyBorder="1" applyAlignment="1">
      <alignment horizontal="left" indent="3"/>
      <protection/>
    </xf>
    <xf numFmtId="171" fontId="17" fillId="0" borderId="16" xfId="42" applyNumberFormat="1" applyFont="1" applyFill="1" applyBorder="1" applyAlignment="1" applyProtection="1">
      <alignment vertical="center"/>
      <protection locked="0"/>
    </xf>
    <xf numFmtId="171" fontId="17" fillId="0" borderId="16" xfId="60" applyNumberFormat="1" applyFont="1" applyFill="1" applyBorder="1">
      <alignment/>
      <protection/>
    </xf>
    <xf numFmtId="171" fontId="17" fillId="0" borderId="16" xfId="42" applyNumberFormat="1" applyFont="1" applyFill="1" applyBorder="1" applyAlignment="1" applyProtection="1" quotePrefix="1">
      <alignment horizontal="right"/>
      <protection locked="0"/>
    </xf>
    <xf numFmtId="171" fontId="17" fillId="0" borderId="79" xfId="60" applyNumberFormat="1" applyFont="1" applyFill="1" applyBorder="1">
      <alignment/>
      <protection/>
    </xf>
    <xf numFmtId="37" fontId="17" fillId="0" borderId="80" xfId="60" applyNumberFormat="1" applyFont="1" applyFill="1" applyBorder="1" applyAlignment="1">
      <alignment horizontal="left" indent="1"/>
      <protection/>
    </xf>
    <xf numFmtId="0" fontId="17" fillId="0" borderId="11" xfId="60" applyFont="1" applyFill="1" applyBorder="1" applyAlignment="1">
      <alignment horizontal="left" indent="3"/>
      <protection/>
    </xf>
    <xf numFmtId="171" fontId="17" fillId="0" borderId="11" xfId="42" applyNumberFormat="1" applyFont="1" applyFill="1" applyBorder="1" applyAlignment="1" applyProtection="1">
      <alignment vertical="center"/>
      <protection locked="0"/>
    </xf>
    <xf numFmtId="171" fontId="17" fillId="0" borderId="11" xfId="60" applyNumberFormat="1" applyFont="1" applyFill="1" applyBorder="1">
      <alignment/>
      <protection/>
    </xf>
    <xf numFmtId="171" fontId="17" fillId="0" borderId="11" xfId="42" applyNumberFormat="1" applyFont="1" applyFill="1" applyBorder="1" applyAlignment="1" applyProtection="1">
      <alignment/>
      <protection locked="0"/>
    </xf>
    <xf numFmtId="171" fontId="17" fillId="0" borderId="81" xfId="60" applyNumberFormat="1" applyFont="1" applyFill="1" applyBorder="1">
      <alignment/>
      <protection/>
    </xf>
    <xf numFmtId="171" fontId="17" fillId="0" borderId="11" xfId="60" applyNumberFormat="1" applyFont="1" applyFill="1" applyBorder="1" applyAlignment="1" applyProtection="1">
      <alignment vertical="center"/>
      <protection locked="0"/>
    </xf>
    <xf numFmtId="171" fontId="17" fillId="0" borderId="11" xfId="60" applyNumberFormat="1" applyFont="1" applyFill="1" applyBorder="1" applyProtection="1">
      <alignment/>
      <protection locked="0"/>
    </xf>
    <xf numFmtId="171" fontId="17" fillId="0" borderId="25" xfId="60" applyNumberFormat="1" applyFont="1" applyFill="1" applyBorder="1" applyProtection="1">
      <alignment/>
      <protection locked="0"/>
    </xf>
    <xf numFmtId="171" fontId="17" fillId="0" borderId="37" xfId="60" applyNumberFormat="1" applyFont="1" applyFill="1" applyBorder="1" applyAlignment="1" applyProtection="1">
      <alignment vertical="center"/>
      <protection locked="0"/>
    </xf>
    <xf numFmtId="171" fontId="17" fillId="0" borderId="37" xfId="60" applyNumberFormat="1" applyFont="1" applyFill="1" applyBorder="1">
      <alignment/>
      <protection/>
    </xf>
    <xf numFmtId="171" fontId="17" fillId="0" borderId="37" xfId="60" applyNumberFormat="1" applyFont="1" applyFill="1" applyBorder="1" applyProtection="1">
      <alignment/>
      <protection locked="0"/>
    </xf>
    <xf numFmtId="171" fontId="17" fillId="0" borderId="82" xfId="60" applyNumberFormat="1" applyFont="1" applyFill="1" applyBorder="1">
      <alignment/>
      <protection/>
    </xf>
    <xf numFmtId="171" fontId="15" fillId="0" borderId="29" xfId="60" applyNumberFormat="1" applyFont="1" applyFill="1" applyBorder="1" applyAlignment="1">
      <alignment vertical="center"/>
      <protection/>
    </xf>
    <xf numFmtId="0" fontId="39" fillId="0" borderId="0" xfId="60" applyFont="1" applyFill="1" applyAlignment="1">
      <alignment vertical="center"/>
      <protection/>
    </xf>
    <xf numFmtId="171" fontId="17" fillId="0" borderId="24" xfId="60" applyNumberFormat="1" applyFont="1" applyFill="1" applyBorder="1" applyProtection="1">
      <alignment/>
      <protection locked="0"/>
    </xf>
    <xf numFmtId="171" fontId="17" fillId="0" borderId="16" xfId="60" applyNumberFormat="1" applyFont="1" applyFill="1" applyBorder="1" applyAlignment="1" applyProtection="1">
      <alignment vertical="center"/>
      <protection locked="0"/>
    </xf>
    <xf numFmtId="171" fontId="17" fillId="0" borderId="16" xfId="60" applyNumberFormat="1" applyFont="1" applyFill="1" applyBorder="1" applyProtection="1">
      <alignment/>
      <protection locked="0"/>
    </xf>
    <xf numFmtId="37" fontId="17" fillId="0" borderId="80" xfId="60" applyNumberFormat="1" applyFont="1" applyFill="1" applyBorder="1" applyAlignment="1">
      <alignment horizontal="left" wrapText="1" indent="1"/>
      <protection/>
    </xf>
    <xf numFmtId="0" fontId="7" fillId="0" borderId="30" xfId="60" applyFont="1" applyFill="1" applyBorder="1" applyAlignment="1">
      <alignment horizontal="left" vertical="center" indent="1"/>
      <protection/>
    </xf>
    <xf numFmtId="0" fontId="40" fillId="0" borderId="0" xfId="60" applyFont="1" applyFill="1" applyAlignment="1">
      <alignment vertical="center"/>
      <protection/>
    </xf>
    <xf numFmtId="171" fontId="7" fillId="0" borderId="29" xfId="60" applyNumberFormat="1" applyFont="1" applyFill="1" applyBorder="1" applyAlignment="1">
      <alignment horizontal="center" vertical="center" wrapText="1"/>
      <protection/>
    </xf>
    <xf numFmtId="171" fontId="7" fillId="0" borderId="30" xfId="60" applyNumberFormat="1" applyFont="1" applyFill="1" applyBorder="1" applyAlignment="1">
      <alignment horizontal="center" vertical="center" wrapText="1"/>
      <protection/>
    </xf>
    <xf numFmtId="171" fontId="15" fillId="0" borderId="30" xfId="60" applyNumberFormat="1" applyFont="1" applyFill="1" applyBorder="1" applyAlignment="1">
      <alignment horizontal="center" vertical="center" wrapText="1"/>
      <protection/>
    </xf>
    <xf numFmtId="171" fontId="15" fillId="0" borderId="77" xfId="60" applyNumberFormat="1" applyFont="1" applyFill="1" applyBorder="1" applyAlignment="1">
      <alignment horizontal="center" vertical="center" wrapText="1"/>
      <protection/>
    </xf>
    <xf numFmtId="0" fontId="15" fillId="0" borderId="76" xfId="60" applyFont="1" applyFill="1" applyBorder="1" applyAlignment="1">
      <alignment horizontal="left" vertical="center" indent="1"/>
      <protection/>
    </xf>
    <xf numFmtId="0" fontId="15" fillId="0" borderId="30" xfId="60" applyFont="1" applyFill="1" applyBorder="1" applyAlignment="1" quotePrefix="1">
      <alignment horizontal="left" vertical="center" indent="1"/>
      <protection/>
    </xf>
    <xf numFmtId="0" fontId="17" fillId="0" borderId="80" xfId="60" applyFont="1" applyFill="1" applyBorder="1" applyAlignment="1">
      <alignment horizontal="left" indent="1"/>
      <protection/>
    </xf>
    <xf numFmtId="171" fontId="17" fillId="0" borderId="18" xfId="60" applyNumberFormat="1" applyFont="1" applyFill="1" applyBorder="1" applyAlignment="1" applyProtection="1">
      <alignment vertical="center"/>
      <protection locked="0"/>
    </xf>
    <xf numFmtId="171" fontId="17" fillId="0" borderId="18" xfId="60" applyNumberFormat="1" applyFont="1" applyFill="1" applyBorder="1">
      <alignment/>
      <protection/>
    </xf>
    <xf numFmtId="171" fontId="17" fillId="0" borderId="83" xfId="60" applyNumberFormat="1" applyFont="1" applyFill="1" applyBorder="1">
      <alignment/>
      <protection/>
    </xf>
    <xf numFmtId="0" fontId="17" fillId="0" borderId="84" xfId="60" applyFont="1" applyFill="1" applyBorder="1" applyAlignment="1">
      <alignment horizontal="left" indent="1"/>
      <protection/>
    </xf>
    <xf numFmtId="0" fontId="17" fillId="0" borderId="10" xfId="60" applyFont="1" applyFill="1" applyBorder="1" applyAlignment="1">
      <alignment horizontal="left" indent="3"/>
      <protection/>
    </xf>
    <xf numFmtId="0" fontId="15" fillId="0" borderId="85" xfId="60" applyFont="1" applyFill="1" applyBorder="1" applyAlignment="1">
      <alignment horizontal="left" vertical="center" indent="1"/>
      <protection/>
    </xf>
    <xf numFmtId="0" fontId="7" fillId="0" borderId="86" xfId="60" applyFont="1" applyFill="1" applyBorder="1" applyAlignment="1">
      <alignment horizontal="left" vertical="center" indent="1"/>
      <protection/>
    </xf>
    <xf numFmtId="171" fontId="15" fillId="0" borderId="87" xfId="60" applyNumberFormat="1" applyFont="1" applyFill="1" applyBorder="1" applyAlignment="1">
      <alignment vertical="center"/>
      <protection/>
    </xf>
    <xf numFmtId="171" fontId="15" fillId="0" borderId="86" xfId="60" applyNumberFormat="1" applyFont="1" applyFill="1" applyBorder="1" applyAlignment="1">
      <alignment vertical="center"/>
      <protection/>
    </xf>
    <xf numFmtId="171" fontId="15" fillId="0" borderId="88" xfId="60" applyNumberFormat="1" applyFont="1" applyFill="1" applyBorder="1" applyAlignment="1">
      <alignment vertical="center"/>
      <protection/>
    </xf>
    <xf numFmtId="0" fontId="4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64" fontId="35" fillId="0" borderId="0" xfId="60" applyNumberFormat="1" applyFill="1" applyAlignment="1">
      <alignment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9" fillId="0" borderId="0" xfId="60" applyFont="1" applyFill="1">
      <alignment/>
      <protection/>
    </xf>
    <xf numFmtId="0" fontId="37" fillId="0" borderId="25" xfId="60" applyNumberFormat="1" applyFont="1" applyFill="1" applyBorder="1" applyAlignment="1" applyProtection="1">
      <alignment horizontal="center" vertical="center"/>
      <protection/>
    </xf>
    <xf numFmtId="0" fontId="37" fillId="0" borderId="37" xfId="60" applyNumberFormat="1" applyFont="1" applyFill="1" applyBorder="1" applyAlignment="1" applyProtection="1">
      <alignment horizontal="center" vertical="center"/>
      <protection/>
    </xf>
    <xf numFmtId="0" fontId="37" fillId="0" borderId="26" xfId="60" applyNumberFormat="1" applyFont="1" applyFill="1" applyBorder="1" applyAlignment="1" applyProtection="1">
      <alignment horizontal="center" vertical="center"/>
      <protection/>
    </xf>
    <xf numFmtId="0" fontId="35" fillId="0" borderId="0" xfId="60" applyFill="1" applyAlignment="1">
      <alignment vertical="center"/>
      <protection/>
    </xf>
    <xf numFmtId="169" fontId="17" fillId="0" borderId="22" xfId="60" applyNumberFormat="1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left" vertical="center" wrapText="1"/>
      <protection/>
    </xf>
    <xf numFmtId="171" fontId="17" fillId="0" borderId="13" xfId="60" applyNumberFormat="1" applyFont="1" applyFill="1" applyBorder="1" applyAlignment="1" applyProtection="1">
      <alignment horizontal="right" vertical="center"/>
      <protection locked="0"/>
    </xf>
    <xf numFmtId="171" fontId="17" fillId="0" borderId="14" xfId="60" applyNumberFormat="1" applyFont="1" applyFill="1" applyBorder="1" applyAlignment="1" applyProtection="1">
      <alignment horizontal="right" vertical="center"/>
      <protection locked="0"/>
    </xf>
    <xf numFmtId="169" fontId="17" fillId="0" borderId="20" xfId="60" applyNumberFormat="1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left" vertical="center" wrapText="1"/>
      <protection/>
    </xf>
    <xf numFmtId="171" fontId="17" fillId="0" borderId="11" xfId="60" applyNumberFormat="1" applyFont="1" applyFill="1" applyBorder="1" applyAlignment="1" applyProtection="1">
      <alignment horizontal="right" vertical="center"/>
      <protection locked="0"/>
    </xf>
    <xf numFmtId="171" fontId="17" fillId="0" borderId="12" xfId="60" applyNumberFormat="1" applyFont="1" applyFill="1" applyBorder="1" applyAlignment="1" applyProtection="1">
      <alignment horizontal="right" vertical="center"/>
      <protection locked="0"/>
    </xf>
    <xf numFmtId="169" fontId="17" fillId="0" borderId="23" xfId="60" applyNumberFormat="1" applyFont="1" applyFill="1" applyBorder="1" applyAlignment="1">
      <alignment horizontal="center" vertical="center"/>
      <protection/>
    </xf>
    <xf numFmtId="0" fontId="17" fillId="0" borderId="18" xfId="60" applyFont="1" applyFill="1" applyBorder="1" applyAlignment="1">
      <alignment horizontal="left" vertical="center" wrapText="1"/>
      <protection/>
    </xf>
    <xf numFmtId="171" fontId="17" fillId="0" borderId="18" xfId="60" applyNumberFormat="1" applyFont="1" applyFill="1" applyBorder="1" applyAlignment="1" applyProtection="1">
      <alignment horizontal="right" vertical="center"/>
      <protection locked="0"/>
    </xf>
    <xf numFmtId="171" fontId="17" fillId="0" borderId="15" xfId="60" applyNumberFormat="1" applyFont="1" applyFill="1" applyBorder="1" applyAlignment="1" applyProtection="1">
      <alignment horizontal="right" vertical="center"/>
      <protection locked="0"/>
    </xf>
    <xf numFmtId="169" fontId="15" fillId="0" borderId="29" xfId="60" applyNumberFormat="1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left" vertical="center" wrapText="1"/>
      <protection/>
    </xf>
    <xf numFmtId="171" fontId="19" fillId="0" borderId="30" xfId="60" applyNumberFormat="1" applyFont="1" applyFill="1" applyBorder="1" applyAlignment="1">
      <alignment vertical="center"/>
      <protection/>
    </xf>
    <xf numFmtId="171" fontId="19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vertical="center"/>
      <protection/>
    </xf>
    <xf numFmtId="171" fontId="17" fillId="0" borderId="13" xfId="60" applyNumberFormat="1" applyFont="1" applyFill="1" applyBorder="1" applyAlignment="1" applyProtection="1">
      <alignment vertical="center"/>
      <protection locked="0"/>
    </xf>
    <xf numFmtId="171" fontId="17" fillId="0" borderId="14" xfId="60" applyNumberFormat="1" applyFont="1" applyFill="1" applyBorder="1" applyAlignment="1" applyProtection="1">
      <alignment vertical="center"/>
      <protection locked="0"/>
    </xf>
    <xf numFmtId="171" fontId="17" fillId="0" borderId="15" xfId="60" applyNumberFormat="1" applyFont="1" applyFill="1" applyBorder="1" applyAlignment="1" applyProtection="1">
      <alignment vertical="center"/>
      <protection locked="0"/>
    </xf>
    <xf numFmtId="171" fontId="17" fillId="33" borderId="11" xfId="60" applyNumberFormat="1" applyFont="1" applyFill="1" applyBorder="1" applyAlignment="1" applyProtection="1">
      <alignment vertical="center"/>
      <protection/>
    </xf>
    <xf numFmtId="171" fontId="17" fillId="0" borderId="12" xfId="60" applyNumberFormat="1" applyFont="1" applyFill="1" applyBorder="1" applyAlignment="1" applyProtection="1">
      <alignment vertical="center"/>
      <protection locked="0"/>
    </xf>
    <xf numFmtId="0" fontId="17" fillId="0" borderId="11" xfId="60" applyFont="1" applyFill="1" applyBorder="1" applyAlignment="1" quotePrefix="1">
      <alignment horizontal="left" vertical="center" wrapText="1"/>
      <protection/>
    </xf>
    <xf numFmtId="0" fontId="17" fillId="0" borderId="18" xfId="60" applyFont="1" applyFill="1" applyBorder="1" applyAlignment="1" quotePrefix="1">
      <alignment horizontal="left" vertical="center" wrapText="1"/>
      <protection/>
    </xf>
    <xf numFmtId="171" fontId="19" fillId="0" borderId="30" xfId="60" applyNumberFormat="1" applyFont="1" applyFill="1" applyBorder="1" applyAlignment="1" applyProtection="1">
      <alignment vertical="center"/>
      <protection/>
    </xf>
    <xf numFmtId="171" fontId="19" fillId="0" borderId="32" xfId="60" applyNumberFormat="1" applyFont="1" applyFill="1" applyBorder="1" applyAlignment="1" applyProtection="1">
      <alignment vertical="center"/>
      <protection/>
    </xf>
    <xf numFmtId="0" fontId="17" fillId="0" borderId="10" xfId="60" applyFont="1" applyFill="1" applyBorder="1" applyAlignment="1">
      <alignment horizontal="left" vertical="center" wrapText="1"/>
      <protection/>
    </xf>
    <xf numFmtId="169" fontId="15" fillId="0" borderId="21" xfId="60" applyNumberFormat="1" applyFont="1" applyFill="1" applyBorder="1" applyAlignment="1">
      <alignment horizontal="center" vertical="center"/>
      <protection/>
    </xf>
    <xf numFmtId="0" fontId="15" fillId="0" borderId="35" xfId="60" applyFont="1" applyFill="1" applyBorder="1" applyAlignment="1">
      <alignment horizontal="left" vertical="center" wrapText="1"/>
      <protection/>
    </xf>
    <xf numFmtId="171" fontId="19" fillId="0" borderId="35" xfId="60" applyNumberFormat="1" applyFont="1" applyFill="1" applyBorder="1" applyAlignment="1" applyProtection="1">
      <alignment vertical="center"/>
      <protection/>
    </xf>
    <xf numFmtId="171" fontId="19" fillId="0" borderId="28" xfId="60" applyNumberFormat="1" applyFont="1" applyFill="1" applyBorder="1" applyAlignment="1" applyProtection="1">
      <alignment vertical="center"/>
      <protection/>
    </xf>
    <xf numFmtId="171" fontId="17" fillId="33" borderId="18" xfId="60" applyNumberFormat="1" applyFont="1" applyFill="1" applyBorder="1" applyAlignment="1" applyProtection="1">
      <alignment vertical="center"/>
      <protection/>
    </xf>
    <xf numFmtId="169" fontId="15" fillId="0" borderId="31" xfId="60" applyNumberFormat="1" applyFont="1" applyFill="1" applyBorder="1" applyAlignment="1">
      <alignment horizontal="center" vertical="center"/>
      <protection/>
    </xf>
    <xf numFmtId="0" fontId="15" fillId="0" borderId="41" xfId="60" applyFont="1" applyFill="1" applyBorder="1" applyAlignment="1">
      <alignment horizontal="left" vertical="center" wrapText="1"/>
      <protection/>
    </xf>
    <xf numFmtId="171" fontId="19" fillId="0" borderId="33" xfId="60" applyNumberFormat="1" applyFont="1" applyFill="1" applyBorder="1" applyAlignment="1" applyProtection="1">
      <alignment vertical="center"/>
      <protection/>
    </xf>
    <xf numFmtId="169" fontId="15" fillId="0" borderId="29" xfId="60" applyNumberFormat="1" applyFont="1" applyFill="1" applyBorder="1" applyAlignment="1">
      <alignment horizontal="center" vertical="center"/>
      <protection/>
    </xf>
    <xf numFmtId="169" fontId="15" fillId="0" borderId="21" xfId="60" applyNumberFormat="1" applyFont="1" applyFill="1" applyBorder="1" applyAlignment="1">
      <alignment horizontal="center" vertical="center"/>
      <protection/>
    </xf>
    <xf numFmtId="171" fontId="19" fillId="33" borderId="35" xfId="6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0" fontId="42" fillId="0" borderId="0" xfId="60" applyFont="1" applyFill="1">
      <alignment/>
      <protection/>
    </xf>
    <xf numFmtId="0" fontId="43" fillId="0" borderId="0" xfId="60" applyFont="1" applyFill="1">
      <alignment/>
      <protection/>
    </xf>
    <xf numFmtId="0" fontId="7" fillId="0" borderId="31" xfId="60" applyFont="1" applyFill="1" applyBorder="1" applyAlignment="1" quotePrefix="1">
      <alignment horizontal="center" vertical="center" wrapText="1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169" fontId="17" fillId="0" borderId="24" xfId="60" applyNumberFormat="1" applyFont="1" applyFill="1" applyBorder="1" applyAlignment="1">
      <alignment horizontal="center" vertical="center"/>
      <protection/>
    </xf>
    <xf numFmtId="0" fontId="17" fillId="0" borderId="16" xfId="60" applyFont="1" applyFill="1" applyBorder="1" applyAlignment="1">
      <alignment horizontal="left" vertical="center" wrapText="1" indent="1"/>
      <protection/>
    </xf>
    <xf numFmtId="171" fontId="17" fillId="0" borderId="16" xfId="60" applyNumberFormat="1" applyFont="1" applyFill="1" applyBorder="1" applyAlignment="1" applyProtection="1">
      <alignment horizontal="right" vertical="center"/>
      <protection locked="0"/>
    </xf>
    <xf numFmtId="171" fontId="17" fillId="0" borderId="16" xfId="42" applyNumberFormat="1" applyFont="1" applyFill="1" applyBorder="1" applyAlignment="1" applyProtection="1">
      <alignment horizontal="right" vertical="center"/>
      <protection locked="0"/>
    </xf>
    <xf numFmtId="171" fontId="17" fillId="0" borderId="16" xfId="60" applyNumberFormat="1" applyFont="1" applyFill="1" applyBorder="1" applyAlignment="1">
      <alignment horizontal="right" vertical="center"/>
      <protection/>
    </xf>
    <xf numFmtId="171" fontId="17" fillId="0" borderId="16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7" xfId="60" applyNumberFormat="1" applyFont="1" applyFill="1" applyBorder="1" applyAlignment="1">
      <alignment horizontal="right" vertical="center"/>
      <protection/>
    </xf>
    <xf numFmtId="0" fontId="17" fillId="0" borderId="11" xfId="60" applyFont="1" applyFill="1" applyBorder="1" applyAlignment="1" quotePrefix="1">
      <alignment horizontal="left" vertical="center" wrapText="1" indent="1"/>
      <protection/>
    </xf>
    <xf numFmtId="171" fontId="17" fillId="0" borderId="11" xfId="42" applyNumberFormat="1" applyFont="1" applyFill="1" applyBorder="1" applyAlignment="1" applyProtection="1">
      <alignment horizontal="right" vertical="center"/>
      <protection locked="0"/>
    </xf>
    <xf numFmtId="171" fontId="17" fillId="0" borderId="11" xfId="60" applyNumberFormat="1" applyFont="1" applyFill="1" applyBorder="1" applyAlignment="1">
      <alignment horizontal="right" vertical="center"/>
      <protection/>
    </xf>
    <xf numFmtId="171" fontId="17" fillId="0" borderId="11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2" xfId="60" applyNumberFormat="1" applyFont="1" applyFill="1" applyBorder="1" applyAlignment="1">
      <alignment horizontal="right" vertical="center"/>
      <protection/>
    </xf>
    <xf numFmtId="169" fontId="17" fillId="0" borderId="19" xfId="60" applyNumberFormat="1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left" vertical="center" wrapText="1" indent="1"/>
      <protection/>
    </xf>
    <xf numFmtId="171" fontId="17" fillId="0" borderId="10" xfId="60" applyNumberFormat="1" applyFont="1" applyFill="1" applyBorder="1" applyAlignment="1" applyProtection="1">
      <alignment horizontal="right" vertical="center"/>
      <protection locked="0"/>
    </xf>
    <xf numFmtId="171" fontId="17" fillId="0" borderId="10" xfId="42" applyNumberFormat="1" applyFont="1" applyFill="1" applyBorder="1" applyAlignment="1" applyProtection="1">
      <alignment horizontal="right" vertical="center"/>
      <protection locked="0"/>
    </xf>
    <xf numFmtId="171" fontId="17" fillId="0" borderId="10" xfId="60" applyNumberFormat="1" applyFont="1" applyFill="1" applyBorder="1" applyAlignment="1">
      <alignment horizontal="right" vertical="center"/>
      <protection/>
    </xf>
    <xf numFmtId="171" fontId="17" fillId="0" borderId="10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27" xfId="60" applyNumberFormat="1" applyFont="1" applyFill="1" applyBorder="1" applyAlignment="1">
      <alignment horizontal="right" vertical="center"/>
      <protection/>
    </xf>
    <xf numFmtId="0" fontId="15" fillId="0" borderId="30" xfId="60" applyFont="1" applyFill="1" applyBorder="1" applyAlignment="1" quotePrefix="1">
      <alignment horizontal="left" vertical="center" wrapText="1" indent="1"/>
      <protection/>
    </xf>
    <xf numFmtId="171" fontId="15" fillId="0" borderId="30" xfId="60" applyNumberFormat="1" applyFont="1" applyFill="1" applyBorder="1" applyAlignment="1" applyProtection="1">
      <alignment horizontal="right" vertical="center"/>
      <protection/>
    </xf>
    <xf numFmtId="171" fontId="15" fillId="0" borderId="32" xfId="60" applyNumberFormat="1" applyFont="1" applyFill="1" applyBorder="1" applyAlignment="1" applyProtection="1">
      <alignment horizontal="right" vertical="center"/>
      <protection/>
    </xf>
    <xf numFmtId="0" fontId="39" fillId="0" borderId="0" xfId="60" applyFont="1" applyFill="1" applyBorder="1" applyAlignment="1">
      <alignment vertical="center"/>
      <protection/>
    </xf>
    <xf numFmtId="0" fontId="17" fillId="0" borderId="13" xfId="60" applyFont="1" applyFill="1" applyBorder="1" applyAlignment="1" quotePrefix="1">
      <alignment horizontal="left" vertical="center" wrapText="1" indent="1"/>
      <protection/>
    </xf>
    <xf numFmtId="171" fontId="17" fillId="0" borderId="13" xfId="42" applyNumberFormat="1" applyFont="1" applyFill="1" applyBorder="1" applyAlignment="1" applyProtection="1">
      <alignment horizontal="right" vertical="center"/>
      <protection locked="0"/>
    </xf>
    <xf numFmtId="171" fontId="17" fillId="0" borderId="13" xfId="60" applyNumberFormat="1" applyFont="1" applyFill="1" applyBorder="1" applyAlignment="1">
      <alignment horizontal="right" vertical="center"/>
      <protection/>
    </xf>
    <xf numFmtId="171" fontId="17" fillId="0" borderId="13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4" xfId="60" applyNumberFormat="1" applyFont="1" applyFill="1" applyBorder="1" applyAlignment="1">
      <alignment horizontal="right" vertical="center"/>
      <protection/>
    </xf>
    <xf numFmtId="0" fontId="35" fillId="0" borderId="0" xfId="60" applyFill="1" applyBorder="1" applyAlignment="1">
      <alignment vertical="center"/>
      <protection/>
    </xf>
    <xf numFmtId="0" fontId="17" fillId="0" borderId="18" xfId="60" applyFont="1" applyFill="1" applyBorder="1" applyAlignment="1" quotePrefix="1">
      <alignment horizontal="left" vertical="center" wrapText="1" indent="1"/>
      <protection/>
    </xf>
    <xf numFmtId="171" fontId="17" fillId="0" borderId="18" xfId="42" applyNumberFormat="1" applyFont="1" applyFill="1" applyBorder="1" applyAlignment="1" applyProtection="1">
      <alignment horizontal="right" vertical="center"/>
      <protection locked="0"/>
    </xf>
    <xf numFmtId="171" fontId="17" fillId="0" borderId="18" xfId="60" applyNumberFormat="1" applyFont="1" applyFill="1" applyBorder="1" applyAlignment="1">
      <alignment horizontal="right" vertical="center"/>
      <protection/>
    </xf>
    <xf numFmtId="171" fontId="17" fillId="0" borderId="18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5" xfId="60" applyNumberFormat="1" applyFont="1" applyFill="1" applyBorder="1" applyAlignment="1">
      <alignment horizontal="right" vertical="center"/>
      <protection/>
    </xf>
    <xf numFmtId="0" fontId="15" fillId="0" borderId="30" xfId="60" applyFont="1" applyFill="1" applyBorder="1" applyAlignment="1">
      <alignment horizontal="left" vertical="center" wrapText="1" indent="1"/>
      <protection/>
    </xf>
    <xf numFmtId="171" fontId="15" fillId="0" borderId="30" xfId="60" applyNumberFormat="1" applyFont="1" applyFill="1" applyBorder="1" applyAlignment="1" applyProtection="1">
      <alignment horizontal="right" vertical="center"/>
      <protection/>
    </xf>
    <xf numFmtId="171" fontId="15" fillId="0" borderId="32" xfId="60" applyNumberFormat="1" applyFont="1" applyFill="1" applyBorder="1" applyAlignment="1" applyProtection="1">
      <alignment horizontal="right" vertical="center"/>
      <protection/>
    </xf>
    <xf numFmtId="0" fontId="17" fillId="0" borderId="16" xfId="60" applyFont="1" applyFill="1" applyBorder="1" applyAlignment="1" quotePrefix="1">
      <alignment horizontal="left" vertical="center" wrapText="1" indent="1"/>
      <protection/>
    </xf>
    <xf numFmtId="0" fontId="17" fillId="0" borderId="10" xfId="60" applyFont="1" applyFill="1" applyBorder="1" applyAlignment="1" quotePrefix="1">
      <alignment horizontal="left" vertical="center" wrapText="1" indent="1"/>
      <protection/>
    </xf>
    <xf numFmtId="171" fontId="15" fillId="0" borderId="32" xfId="60" applyNumberFormat="1" applyFont="1" applyFill="1" applyBorder="1" applyAlignment="1">
      <alignment horizontal="right" vertical="center"/>
      <protection/>
    </xf>
    <xf numFmtId="0" fontId="17" fillId="0" borderId="13" xfId="60" applyFont="1" applyFill="1" applyBorder="1" applyAlignment="1">
      <alignment horizontal="left" vertical="center" wrapText="1" indent="1"/>
      <protection/>
    </xf>
    <xf numFmtId="169" fontId="17" fillId="0" borderId="25" xfId="60" applyNumberFormat="1" applyFont="1" applyFill="1" applyBorder="1" applyAlignment="1">
      <alignment horizontal="center" vertical="center"/>
      <protection/>
    </xf>
    <xf numFmtId="0" fontId="17" fillId="0" borderId="37" xfId="60" applyFont="1" applyFill="1" applyBorder="1" applyAlignment="1" quotePrefix="1">
      <alignment horizontal="left" vertical="center" wrapText="1" indent="1"/>
      <protection/>
    </xf>
    <xf numFmtId="171" fontId="17" fillId="0" borderId="37" xfId="60" applyNumberFormat="1" applyFont="1" applyFill="1" applyBorder="1" applyAlignment="1" applyProtection="1">
      <alignment horizontal="right" vertical="center"/>
      <protection locked="0"/>
    </xf>
    <xf numFmtId="171" fontId="17" fillId="0" borderId="37" xfId="42" applyNumberFormat="1" applyFont="1" applyFill="1" applyBorder="1" applyAlignment="1" applyProtection="1">
      <alignment horizontal="right" vertical="center"/>
      <protection locked="0"/>
    </xf>
    <xf numFmtId="171" fontId="17" fillId="0" borderId="37" xfId="60" applyNumberFormat="1" applyFont="1" applyFill="1" applyBorder="1" applyAlignment="1">
      <alignment horizontal="right" vertical="center"/>
      <protection/>
    </xf>
    <xf numFmtId="171" fontId="17" fillId="0" borderId="37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26" xfId="60" applyNumberFormat="1" applyFont="1" applyFill="1" applyBorder="1" applyAlignment="1">
      <alignment horizontal="right" vertical="center"/>
      <protection/>
    </xf>
    <xf numFmtId="0" fontId="2" fillId="0" borderId="0" xfId="60" applyFont="1" applyFill="1">
      <alignment/>
      <protection/>
    </xf>
    <xf numFmtId="0" fontId="7" fillId="0" borderId="41" xfId="60" applyFont="1" applyFill="1" applyBorder="1" applyAlignment="1">
      <alignment horizontal="center" vertical="center"/>
      <protection/>
    </xf>
    <xf numFmtId="0" fontId="7" fillId="0" borderId="31" xfId="60" applyFont="1" applyFill="1" applyBorder="1" applyAlignment="1">
      <alignment horizontal="center" vertical="center" wrapText="1"/>
      <protection/>
    </xf>
    <xf numFmtId="0" fontId="7" fillId="0" borderId="49" xfId="60" applyFont="1" applyFill="1" applyBorder="1" applyAlignment="1">
      <alignment horizontal="center" vertical="center" wrapText="1"/>
      <protection/>
    </xf>
    <xf numFmtId="169" fontId="17" fillId="0" borderId="24" xfId="60" applyNumberFormat="1" applyFont="1" applyFill="1" applyBorder="1" applyAlignment="1">
      <alignment horizontal="center" vertical="center" wrapText="1"/>
      <protection/>
    </xf>
    <xf numFmtId="0" fontId="17" fillId="0" borderId="63" xfId="60" applyFont="1" applyFill="1" applyBorder="1" applyAlignment="1">
      <alignment horizontal="left" vertical="center" wrapText="1"/>
      <protection/>
    </xf>
    <xf numFmtId="171" fontId="17" fillId="0" borderId="24" xfId="60" applyNumberFormat="1" applyFont="1" applyFill="1" applyBorder="1" applyAlignment="1" applyProtection="1">
      <alignment vertical="center"/>
      <protection locked="0"/>
    </xf>
    <xf numFmtId="171" fontId="17" fillId="0" borderId="63" xfId="60" applyNumberFormat="1" applyFont="1" applyFill="1" applyBorder="1" applyAlignment="1">
      <alignment vertical="center"/>
      <protection/>
    </xf>
    <xf numFmtId="171" fontId="17" fillId="0" borderId="17" xfId="60" applyNumberFormat="1" applyFont="1" applyFill="1" applyBorder="1" applyAlignment="1">
      <alignment vertical="center"/>
      <protection/>
    </xf>
    <xf numFmtId="169" fontId="17" fillId="0" borderId="20" xfId="60" applyNumberFormat="1" applyFont="1" applyFill="1" applyBorder="1" applyAlignment="1">
      <alignment horizontal="center" vertical="center" wrapText="1"/>
      <protection/>
    </xf>
    <xf numFmtId="0" fontId="17" fillId="0" borderId="34" xfId="60" applyFont="1" applyFill="1" applyBorder="1" applyAlignment="1">
      <alignment horizontal="left" vertical="center" wrapText="1"/>
      <protection/>
    </xf>
    <xf numFmtId="171" fontId="17" fillId="0" borderId="20" xfId="60" applyNumberFormat="1" applyFont="1" applyFill="1" applyBorder="1" applyAlignment="1" applyProtection="1">
      <alignment vertical="center"/>
      <protection locked="0"/>
    </xf>
    <xf numFmtId="171" fontId="17" fillId="0" borderId="34" xfId="60" applyNumberFormat="1" applyFont="1" applyFill="1" applyBorder="1" applyAlignment="1">
      <alignment vertical="center"/>
      <protection/>
    </xf>
    <xf numFmtId="171" fontId="17" fillId="0" borderId="12" xfId="60" applyNumberFormat="1" applyFont="1" applyFill="1" applyBorder="1" applyAlignment="1">
      <alignment vertical="center"/>
      <protection/>
    </xf>
    <xf numFmtId="169" fontId="17" fillId="0" borderId="23" xfId="60" applyNumberFormat="1" applyFont="1" applyFill="1" applyBorder="1" applyAlignment="1">
      <alignment horizontal="center" vertical="center" wrapText="1"/>
      <protection/>
    </xf>
    <xf numFmtId="0" fontId="17" fillId="0" borderId="60" xfId="60" applyFont="1" applyFill="1" applyBorder="1" applyAlignment="1">
      <alignment horizontal="left" vertical="center" wrapText="1"/>
      <protection/>
    </xf>
    <xf numFmtId="171" fontId="17" fillId="0" borderId="23" xfId="60" applyNumberFormat="1" applyFont="1" applyFill="1" applyBorder="1" applyAlignment="1" applyProtection="1">
      <alignment vertical="center"/>
      <protection locked="0"/>
    </xf>
    <xf numFmtId="171" fontId="17" fillId="0" borderId="60" xfId="60" applyNumberFormat="1" applyFont="1" applyFill="1" applyBorder="1" applyAlignment="1">
      <alignment vertical="center"/>
      <protection/>
    </xf>
    <xf numFmtId="171" fontId="17" fillId="0" borderId="15" xfId="60" applyNumberFormat="1" applyFont="1" applyFill="1" applyBorder="1" applyAlignment="1">
      <alignment vertical="center"/>
      <protection/>
    </xf>
    <xf numFmtId="169" fontId="15" fillId="0" borderId="29" xfId="60" applyNumberFormat="1" applyFont="1" applyFill="1" applyBorder="1" applyAlignment="1">
      <alignment horizontal="center" vertical="center" wrapText="1"/>
      <protection/>
    </xf>
    <xf numFmtId="0" fontId="15" fillId="0" borderId="38" xfId="60" applyFont="1" applyFill="1" applyBorder="1" applyAlignment="1">
      <alignment horizontal="left" vertical="center" wrapText="1"/>
      <protection/>
    </xf>
    <xf numFmtId="171" fontId="15" fillId="0" borderId="29" xfId="60" applyNumberFormat="1" applyFont="1" applyFill="1" applyBorder="1" applyAlignment="1" applyProtection="1">
      <alignment vertical="center"/>
      <protection/>
    </xf>
    <xf numFmtId="171" fontId="15" fillId="0" borderId="30" xfId="60" applyNumberFormat="1" applyFont="1" applyFill="1" applyBorder="1" applyAlignment="1" applyProtection="1">
      <alignment vertical="center"/>
      <protection/>
    </xf>
    <xf numFmtId="171" fontId="15" fillId="0" borderId="38" xfId="60" applyNumberFormat="1" applyFont="1" applyFill="1" applyBorder="1" applyAlignment="1" applyProtection="1">
      <alignment vertical="center"/>
      <protection/>
    </xf>
    <xf numFmtId="171" fontId="15" fillId="0" borderId="32" xfId="60" applyNumberFormat="1" applyFont="1" applyFill="1" applyBorder="1" applyAlignment="1" applyProtection="1">
      <alignment vertical="center"/>
      <protection/>
    </xf>
    <xf numFmtId="169" fontId="17" fillId="0" borderId="22" xfId="60" applyNumberFormat="1" applyFont="1" applyFill="1" applyBorder="1" applyAlignment="1">
      <alignment horizontal="center" vertical="center" wrapText="1"/>
      <protection/>
    </xf>
    <xf numFmtId="0" fontId="17" fillId="0" borderId="89" xfId="60" applyFont="1" applyFill="1" applyBorder="1" applyAlignment="1">
      <alignment horizontal="left" vertical="center" wrapText="1"/>
      <protection/>
    </xf>
    <xf numFmtId="171" fontId="17" fillId="0" borderId="22" xfId="60" applyNumberFormat="1" applyFont="1" applyFill="1" applyBorder="1" applyAlignment="1" applyProtection="1">
      <alignment vertical="center"/>
      <protection locked="0"/>
    </xf>
    <xf numFmtId="171" fontId="17" fillId="0" borderId="89" xfId="60" applyNumberFormat="1" applyFont="1" applyFill="1" applyBorder="1" applyAlignment="1">
      <alignment vertical="center"/>
      <protection/>
    </xf>
    <xf numFmtId="171" fontId="17" fillId="0" borderId="14" xfId="60" applyNumberFormat="1" applyFont="1" applyFill="1" applyBorder="1" applyAlignment="1">
      <alignment vertical="center"/>
      <protection/>
    </xf>
    <xf numFmtId="0" fontId="17" fillId="0" borderId="60" xfId="60" applyFont="1" applyFill="1" applyBorder="1" applyAlignment="1" quotePrefix="1">
      <alignment horizontal="left" vertical="center" wrapText="1"/>
      <protection/>
    </xf>
    <xf numFmtId="0" fontId="15" fillId="0" borderId="38" xfId="60" applyFont="1" applyFill="1" applyBorder="1" applyAlignment="1" quotePrefix="1">
      <alignment horizontal="left" vertical="center" wrapText="1"/>
      <protection/>
    </xf>
    <xf numFmtId="0" fontId="35" fillId="0" borderId="0" xfId="60" applyFont="1" applyFill="1" applyAlignment="1">
      <alignment vertical="center"/>
      <protection/>
    </xf>
    <xf numFmtId="0" fontId="17" fillId="0" borderId="89" xfId="60" applyFont="1" applyFill="1" applyBorder="1" applyAlignment="1">
      <alignment vertical="center" wrapText="1"/>
      <protection/>
    </xf>
    <xf numFmtId="0" fontId="44" fillId="0" borderId="22" xfId="60" applyFont="1" applyFill="1" applyBorder="1" applyAlignment="1" applyProtection="1">
      <alignment vertical="center"/>
      <protection locked="0"/>
    </xf>
    <xf numFmtId="0" fontId="44" fillId="0" borderId="13" xfId="60" applyFont="1" applyFill="1" applyBorder="1" applyAlignment="1" applyProtection="1">
      <alignment vertical="center"/>
      <protection locked="0"/>
    </xf>
    <xf numFmtId="0" fontId="17" fillId="0" borderId="34" xfId="60" applyFont="1" applyFill="1" applyBorder="1" applyAlignment="1">
      <alignment vertical="center" wrapText="1"/>
      <protection/>
    </xf>
    <xf numFmtId="0" fontId="44" fillId="0" borderId="20" xfId="60" applyFont="1" applyFill="1" applyBorder="1" applyAlignment="1" applyProtection="1">
      <alignment vertical="center"/>
      <protection locked="0"/>
    </xf>
    <xf numFmtId="0" fontId="44" fillId="0" borderId="11" xfId="60" applyFont="1" applyFill="1" applyBorder="1" applyAlignment="1" applyProtection="1">
      <alignment vertical="center"/>
      <protection locked="0"/>
    </xf>
    <xf numFmtId="0" fontId="17" fillId="0" borderId="60" xfId="60" applyFont="1" applyFill="1" applyBorder="1" applyAlignment="1">
      <alignment vertical="center" wrapText="1"/>
      <protection/>
    </xf>
    <xf numFmtId="0" fontId="44" fillId="0" borderId="23" xfId="60" applyFont="1" applyFill="1" applyBorder="1" applyAlignment="1" applyProtection="1">
      <alignment vertical="center"/>
      <protection locked="0"/>
    </xf>
    <xf numFmtId="0" fontId="44" fillId="0" borderId="18" xfId="60" applyFont="1" applyFill="1" applyBorder="1" applyAlignment="1" applyProtection="1">
      <alignment vertical="center"/>
      <protection locked="0"/>
    </xf>
    <xf numFmtId="0" fontId="15" fillId="0" borderId="38" xfId="60" applyFont="1" applyFill="1" applyBorder="1" applyAlignment="1">
      <alignment vertical="center" wrapText="1"/>
      <protection/>
    </xf>
    <xf numFmtId="171" fontId="45" fillId="0" borderId="29" xfId="60" applyNumberFormat="1" applyFont="1" applyFill="1" applyBorder="1" applyAlignment="1">
      <alignment vertical="center"/>
      <protection/>
    </xf>
    <xf numFmtId="171" fontId="45" fillId="0" borderId="30" xfId="60" applyNumberFormat="1" applyFont="1" applyFill="1" applyBorder="1" applyAlignment="1">
      <alignment vertical="center"/>
      <protection/>
    </xf>
    <xf numFmtId="171" fontId="45" fillId="0" borderId="38" xfId="60" applyNumberFormat="1" applyFont="1" applyFill="1" applyBorder="1" applyAlignment="1">
      <alignment vertical="center"/>
      <protection/>
    </xf>
    <xf numFmtId="171" fontId="45" fillId="0" borderId="32" xfId="60" applyNumberFormat="1" applyFont="1" applyFill="1" applyBorder="1" applyAlignment="1">
      <alignment vertical="center"/>
      <protection/>
    </xf>
    <xf numFmtId="0" fontId="45" fillId="0" borderId="29" xfId="60" applyFont="1" applyFill="1" applyBorder="1" applyAlignment="1" applyProtection="1">
      <alignment vertical="center"/>
      <protection locked="0"/>
    </xf>
    <xf numFmtId="0" fontId="45" fillId="0" borderId="30" xfId="60" applyFont="1" applyFill="1" applyBorder="1" applyAlignment="1" applyProtection="1">
      <alignment vertical="center"/>
      <protection locked="0"/>
    </xf>
    <xf numFmtId="171" fontId="17" fillId="0" borderId="38" xfId="60" applyNumberFormat="1" applyFont="1" applyFill="1" applyBorder="1" applyAlignment="1">
      <alignment vertical="center"/>
      <protection/>
    </xf>
    <xf numFmtId="171" fontId="17" fillId="0" borderId="32" xfId="60" applyNumberFormat="1" applyFont="1" applyFill="1" applyBorder="1" applyAlignment="1">
      <alignment vertical="center"/>
      <protection/>
    </xf>
    <xf numFmtId="171" fontId="45" fillId="0" borderId="21" xfId="60" applyNumberFormat="1" applyFont="1" applyFill="1" applyBorder="1" applyAlignment="1">
      <alignment vertical="center"/>
      <protection/>
    </xf>
    <xf numFmtId="171" fontId="45" fillId="0" borderId="35" xfId="60" applyNumberFormat="1" applyFont="1" applyFill="1" applyBorder="1" applyAlignment="1">
      <alignment vertical="center"/>
      <protection/>
    </xf>
    <xf numFmtId="171" fontId="45" fillId="0" borderId="61" xfId="60" applyNumberFormat="1" applyFont="1" applyFill="1" applyBorder="1" applyAlignment="1">
      <alignment vertical="center"/>
      <protection/>
    </xf>
    <xf numFmtId="171" fontId="45" fillId="0" borderId="28" xfId="60" applyNumberFormat="1" applyFont="1" applyFill="1" applyBorder="1" applyAlignment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36" fillId="0" borderId="0" xfId="62" applyFill="1">
      <alignment/>
      <protection/>
    </xf>
    <xf numFmtId="0" fontId="29" fillId="0" borderId="25" xfId="62" applyFont="1" applyFill="1" applyBorder="1" applyAlignment="1">
      <alignment horizontal="center" vertical="center" wrapText="1"/>
      <protection/>
    </xf>
    <xf numFmtId="0" fontId="29" fillId="0" borderId="37" xfId="62" applyFont="1" applyFill="1" applyBorder="1" applyAlignment="1">
      <alignment horizontal="center" vertical="center" wrapText="1"/>
      <protection/>
    </xf>
    <xf numFmtId="0" fontId="29" fillId="0" borderId="26" xfId="62" applyFont="1" applyFill="1" applyBorder="1" applyAlignment="1">
      <alignment horizontal="center" vertical="center" wrapText="1"/>
      <protection/>
    </xf>
    <xf numFmtId="0" fontId="36" fillId="0" borderId="0" xfId="62" applyFill="1" applyAlignment="1">
      <alignment horizontal="center" vertical="center"/>
      <protection/>
    </xf>
    <xf numFmtId="0" fontId="23" fillId="0" borderId="22" xfId="62" applyFont="1" applyFill="1" applyBorder="1" applyAlignment="1">
      <alignment vertical="center" wrapText="1"/>
      <protection/>
    </xf>
    <xf numFmtId="0" fontId="22" fillId="0" borderId="13" xfId="62" applyFont="1" applyFill="1" applyBorder="1" applyAlignment="1">
      <alignment horizontal="center" vertical="center" wrapText="1"/>
      <protection/>
    </xf>
    <xf numFmtId="173" fontId="23" fillId="0" borderId="13" xfId="62" applyNumberFormat="1" applyFont="1" applyFill="1" applyBorder="1" applyAlignment="1">
      <alignment horizontal="right" vertical="center" wrapText="1"/>
      <protection/>
    </xf>
    <xf numFmtId="173" fontId="23" fillId="0" borderId="90" xfId="62" applyNumberFormat="1" applyFont="1" applyFill="1" applyBorder="1" applyAlignment="1">
      <alignment horizontal="right" vertical="center" wrapText="1"/>
      <protection/>
    </xf>
    <xf numFmtId="0" fontId="36" fillId="0" borderId="0" xfId="62" applyFill="1" applyAlignment="1">
      <alignment vertical="center"/>
      <protection/>
    </xf>
    <xf numFmtId="0" fontId="29" fillId="0" borderId="20" xfId="62" applyFont="1" applyFill="1" applyBorder="1" applyAlignment="1">
      <alignment vertical="center" wrapText="1"/>
      <protection/>
    </xf>
    <xf numFmtId="0" fontId="22" fillId="0" borderId="11" xfId="62" applyFont="1" applyFill="1" applyBorder="1" applyAlignment="1">
      <alignment horizontal="center" vertical="center" wrapText="1"/>
      <protection/>
    </xf>
    <xf numFmtId="173" fontId="22" fillId="0" borderId="11" xfId="62" applyNumberFormat="1" applyFont="1" applyFill="1" applyBorder="1" applyAlignment="1">
      <alignment horizontal="right" vertical="center" wrapText="1"/>
      <protection/>
    </xf>
    <xf numFmtId="173" fontId="23" fillId="0" borderId="91" xfId="62" applyNumberFormat="1" applyFont="1" applyFill="1" applyBorder="1" applyAlignment="1">
      <alignment horizontal="right" vertical="center" wrapText="1"/>
      <protection/>
    </xf>
    <xf numFmtId="0" fontId="50" fillId="0" borderId="20" xfId="62" applyFont="1" applyFill="1" applyBorder="1" applyAlignment="1">
      <alignment horizontal="left" vertical="center" wrapText="1" indent="1"/>
      <protection/>
    </xf>
    <xf numFmtId="173" fontId="22" fillId="0" borderId="11" xfId="62" applyNumberFormat="1" applyFont="1" applyFill="1" applyBorder="1" applyAlignment="1">
      <alignment horizontal="right" vertical="center" wrapText="1"/>
      <protection/>
    </xf>
    <xf numFmtId="173" fontId="22" fillId="0" borderId="91" xfId="62" applyNumberFormat="1" applyFont="1" applyFill="1" applyBorder="1" applyAlignment="1">
      <alignment horizontal="right" vertical="center" wrapText="1"/>
      <protection/>
    </xf>
    <xf numFmtId="0" fontId="22" fillId="0" borderId="20" xfId="62" applyFont="1" applyFill="1" applyBorder="1" applyAlignment="1">
      <alignment vertical="center" wrapText="1"/>
      <protection/>
    </xf>
    <xf numFmtId="173" fontId="22" fillId="0" borderId="11" xfId="62" applyNumberFormat="1" applyFont="1" applyFill="1" applyBorder="1" applyAlignment="1" applyProtection="1">
      <alignment horizontal="right" vertical="center" wrapText="1"/>
      <protection locked="0"/>
    </xf>
    <xf numFmtId="173" fontId="22" fillId="0" borderId="92" xfId="62" applyNumberFormat="1" applyFont="1" applyFill="1" applyBorder="1" applyAlignment="1">
      <alignment horizontal="right" vertical="center" wrapText="1"/>
      <protection/>
    </xf>
    <xf numFmtId="0" fontId="23" fillId="0" borderId="20" xfId="62" applyFont="1" applyFill="1" applyBorder="1" applyAlignment="1">
      <alignment vertical="center" wrapText="1"/>
      <protection/>
    </xf>
    <xf numFmtId="173" fontId="23" fillId="0" borderId="11" xfId="62" applyNumberFormat="1" applyFont="1" applyFill="1" applyBorder="1" applyAlignment="1">
      <alignment horizontal="right" vertical="center" wrapText="1"/>
      <protection/>
    </xf>
    <xf numFmtId="173" fontId="23" fillId="0" borderId="12" xfId="62" applyNumberFormat="1" applyFont="1" applyFill="1" applyBorder="1" applyAlignment="1">
      <alignment horizontal="right" vertical="center" wrapText="1"/>
      <protection/>
    </xf>
    <xf numFmtId="173" fontId="29" fillId="0" borderId="11" xfId="62" applyNumberFormat="1" applyFont="1" applyFill="1" applyBorder="1" applyAlignment="1">
      <alignment horizontal="right" vertical="center" wrapText="1"/>
      <protection/>
    </xf>
    <xf numFmtId="173" fontId="29" fillId="0" borderId="12" xfId="62" applyNumberFormat="1" applyFont="1" applyFill="1" applyBorder="1" applyAlignment="1">
      <alignment horizontal="right" vertical="center" wrapText="1"/>
      <protection/>
    </xf>
    <xf numFmtId="173" fontId="22" fillId="0" borderId="12" xfId="62" applyNumberFormat="1" applyFont="1" applyFill="1" applyBorder="1" applyAlignment="1">
      <alignment horizontal="right" vertical="center" wrapText="1"/>
      <protection/>
    </xf>
    <xf numFmtId="0" fontId="22" fillId="0" borderId="20" xfId="62" applyFont="1" applyFill="1" applyBorder="1" applyAlignment="1">
      <alignment horizontal="left" vertical="center" wrapText="1" indent="2"/>
      <protection/>
    </xf>
    <xf numFmtId="0" fontId="22" fillId="0" borderId="20" xfId="62" applyFont="1" applyFill="1" applyBorder="1" applyAlignment="1">
      <alignment horizontal="left" vertical="center" wrapText="1" indent="3"/>
      <protection/>
    </xf>
    <xf numFmtId="173" fontId="22" fillId="0" borderId="12" xfId="62" applyNumberFormat="1" applyFont="1" applyFill="1" applyBorder="1" applyAlignment="1" applyProtection="1">
      <alignment horizontal="right" vertical="center" wrapText="1"/>
      <protection locked="0"/>
    </xf>
    <xf numFmtId="0" fontId="22" fillId="0" borderId="22" xfId="62" applyFont="1" applyFill="1" applyBorder="1" applyAlignment="1">
      <alignment horizontal="left" vertical="center" wrapText="1" indent="3"/>
      <protection/>
    </xf>
    <xf numFmtId="173" fontId="29" fillId="0" borderId="92" xfId="62" applyNumberFormat="1" applyFont="1" applyFill="1" applyBorder="1" applyAlignment="1">
      <alignment horizontal="right" vertical="center" wrapText="1"/>
      <protection/>
    </xf>
    <xf numFmtId="173" fontId="29" fillId="0" borderId="11" xfId="62" applyNumberFormat="1" applyFont="1" applyFill="1" applyBorder="1" applyAlignment="1" applyProtection="1">
      <alignment horizontal="right" vertical="center" wrapText="1"/>
      <protection locked="0"/>
    </xf>
    <xf numFmtId="173" fontId="29" fillId="0" borderId="91" xfId="62" applyNumberFormat="1" applyFont="1" applyFill="1" applyBorder="1" applyAlignment="1">
      <alignment horizontal="right" vertical="center" wrapText="1"/>
      <protection/>
    </xf>
    <xf numFmtId="0" fontId="22" fillId="0" borderId="20" xfId="62" applyFont="1" applyFill="1" applyBorder="1" applyAlignment="1">
      <alignment horizontal="left" vertical="center" wrapText="1" indent="1"/>
      <protection/>
    </xf>
    <xf numFmtId="173" fontId="23" fillId="0" borderId="11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62" applyFont="1" applyFill="1" applyBorder="1" applyAlignment="1">
      <alignment horizontal="left" vertical="center" wrapText="1" indent="1"/>
      <protection/>
    </xf>
    <xf numFmtId="173" fontId="22" fillId="0" borderId="92" xfId="62" applyNumberFormat="1" applyFont="1" applyFill="1" applyBorder="1" applyAlignment="1" applyProtection="1">
      <alignment horizontal="right" vertical="center" wrapText="1"/>
      <protection/>
    </xf>
    <xf numFmtId="0" fontId="23" fillId="0" borderId="20" xfId="62" applyFont="1" applyFill="1" applyBorder="1" applyAlignment="1">
      <alignment horizontal="left" vertical="center" wrapText="1"/>
      <protection/>
    </xf>
    <xf numFmtId="0" fontId="22" fillId="0" borderId="20" xfId="62" applyFont="1" applyFill="1" applyBorder="1" applyAlignment="1">
      <alignment horizontal="left" vertical="center" indent="2"/>
      <protection/>
    </xf>
    <xf numFmtId="173" fontId="29" fillId="0" borderId="11" xfId="62" applyNumberFormat="1" applyFont="1" applyFill="1" applyBorder="1" applyAlignment="1" applyProtection="1">
      <alignment horizontal="right" vertical="center" wrapText="1"/>
      <protection/>
    </xf>
    <xf numFmtId="173" fontId="23" fillId="0" borderId="92" xfId="62" applyNumberFormat="1" applyFont="1" applyFill="1" applyBorder="1" applyAlignment="1">
      <alignment horizontal="right" vertical="center" wrapText="1"/>
      <protection/>
    </xf>
    <xf numFmtId="0" fontId="23" fillId="0" borderId="25" xfId="62" applyFont="1" applyFill="1" applyBorder="1" applyAlignment="1">
      <alignment vertical="center" wrapText="1"/>
      <protection/>
    </xf>
    <xf numFmtId="0" fontId="22" fillId="0" borderId="37" xfId="62" applyFont="1" applyFill="1" applyBorder="1" applyAlignment="1">
      <alignment horizontal="center" vertical="center" wrapText="1"/>
      <protection/>
    </xf>
    <xf numFmtId="173" fontId="23" fillId="0" borderId="93" xfId="62" applyNumberFormat="1" applyFont="1" applyFill="1" applyBorder="1" applyAlignment="1">
      <alignment horizontal="right" vertical="center" wrapText="1"/>
      <protection/>
    </xf>
    <xf numFmtId="173" fontId="23" fillId="0" borderId="37" xfId="62" applyNumberFormat="1" applyFont="1" applyFill="1" applyBorder="1" applyAlignment="1">
      <alignment horizontal="right" vertical="center" wrapText="1"/>
      <protection/>
    </xf>
    <xf numFmtId="173" fontId="23" fillId="0" borderId="94" xfId="62" applyNumberFormat="1" applyFont="1" applyFill="1" applyBorder="1" applyAlignment="1">
      <alignment horizontal="right" vertical="center" wrapText="1"/>
      <protection/>
    </xf>
    <xf numFmtId="0" fontId="22" fillId="0" borderId="0" xfId="62" applyFont="1" applyFill="1">
      <alignment/>
      <protection/>
    </xf>
    <xf numFmtId="0" fontId="36" fillId="0" borderId="0" xfId="62" applyFont="1" applyFill="1">
      <alignment/>
      <protection/>
    </xf>
    <xf numFmtId="3" fontId="36" fillId="0" borderId="0" xfId="62" applyNumberFormat="1" applyFont="1" applyFill="1">
      <alignment/>
      <protection/>
    </xf>
    <xf numFmtId="3" fontId="36" fillId="0" borderId="0" xfId="62" applyNumberFormat="1" applyFont="1" applyFill="1" applyAlignment="1">
      <alignment horizontal="center"/>
      <protection/>
    </xf>
    <xf numFmtId="0" fontId="22" fillId="0" borderId="0" xfId="62" applyFont="1" applyFill="1" applyProtection="1">
      <alignment/>
      <protection locked="0"/>
    </xf>
    <xf numFmtId="0" fontId="36" fillId="0" borderId="0" xfId="62" applyFill="1" applyAlignment="1">
      <alignment horizontal="center"/>
      <protection/>
    </xf>
    <xf numFmtId="0" fontId="0" fillId="0" borderId="0" xfId="61" applyFill="1" applyAlignment="1" applyProtection="1">
      <alignment vertical="center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5" fillId="0" borderId="25" xfId="61" applyNumberFormat="1" applyFont="1" applyFill="1" applyBorder="1" applyAlignment="1" applyProtection="1">
      <alignment horizontal="center" vertical="center" wrapText="1"/>
      <protection/>
    </xf>
    <xf numFmtId="49" fontId="15" fillId="0" borderId="37" xfId="61" applyNumberFormat="1" applyFont="1" applyFill="1" applyBorder="1" applyAlignment="1" applyProtection="1">
      <alignment horizontal="center" vertical="center"/>
      <protection/>
    </xf>
    <xf numFmtId="49" fontId="15" fillId="0" borderId="26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0" fontId="17" fillId="0" borderId="22" xfId="61" applyFont="1" applyFill="1" applyBorder="1" applyAlignment="1" applyProtection="1">
      <alignment horizontal="left" vertical="center" wrapText="1"/>
      <protection/>
    </xf>
    <xf numFmtId="169" fontId="17" fillId="0" borderId="13" xfId="61" applyNumberFormat="1" applyFont="1" applyFill="1" applyBorder="1" applyAlignment="1" applyProtection="1">
      <alignment horizontal="center" vertical="center"/>
      <protection/>
    </xf>
    <xf numFmtId="170" fontId="17" fillId="0" borderId="14" xfId="61" applyNumberFormat="1" applyFont="1" applyFill="1" applyBorder="1" applyAlignment="1" applyProtection="1">
      <alignment vertical="center"/>
      <protection locked="0"/>
    </xf>
    <xf numFmtId="0" fontId="17" fillId="0" borderId="20" xfId="61" applyFont="1" applyFill="1" applyBorder="1" applyAlignment="1" applyProtection="1">
      <alignment horizontal="left" vertical="center" wrapText="1"/>
      <protection/>
    </xf>
    <xf numFmtId="169" fontId="17" fillId="0" borderId="11" xfId="61" applyNumberFormat="1" applyFont="1" applyFill="1" applyBorder="1" applyAlignment="1" applyProtection="1">
      <alignment horizontal="center" vertical="center"/>
      <protection/>
    </xf>
    <xf numFmtId="170" fontId="17" fillId="0" borderId="12" xfId="61" applyNumberFormat="1" applyFont="1" applyFill="1" applyBorder="1" applyAlignment="1" applyProtection="1">
      <alignment vertical="center"/>
      <protection locked="0"/>
    </xf>
    <xf numFmtId="0" fontId="15" fillId="0" borderId="20" xfId="61" applyFont="1" applyFill="1" applyBorder="1" applyAlignment="1" applyProtection="1">
      <alignment horizontal="left" vertical="center" wrapText="1"/>
      <protection/>
    </xf>
    <xf numFmtId="170" fontId="15" fillId="0" borderId="12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 locked="0"/>
    </xf>
    <xf numFmtId="0" fontId="15" fillId="0" borderId="20" xfId="61" applyFont="1" applyFill="1" applyBorder="1" applyAlignment="1" applyProtection="1">
      <alignment vertical="center" wrapText="1"/>
      <protection/>
    </xf>
    <xf numFmtId="0" fontId="19" fillId="0" borderId="20" xfId="61" applyFont="1" applyFill="1" applyBorder="1" applyAlignment="1" applyProtection="1">
      <alignment horizontal="left" vertical="center" wrapText="1"/>
      <protection/>
    </xf>
    <xf numFmtId="170" fontId="19" fillId="0" borderId="12" xfId="61" applyNumberFormat="1" applyFont="1" applyFill="1" applyBorder="1" applyAlignment="1" applyProtection="1">
      <alignment vertical="center"/>
      <protection/>
    </xf>
    <xf numFmtId="170" fontId="17" fillId="0" borderId="12" xfId="61" applyNumberFormat="1" applyFont="1" applyFill="1" applyBorder="1" applyAlignment="1" applyProtection="1">
      <alignment vertical="center"/>
      <protection/>
    </xf>
    <xf numFmtId="0" fontId="17" fillId="0" borderId="20" xfId="61" applyFont="1" applyFill="1" applyBorder="1" applyAlignment="1" applyProtection="1">
      <alignment horizontal="left" vertical="center" wrapText="1" indent="2"/>
      <protection/>
    </xf>
    <xf numFmtId="0" fontId="17" fillId="0" borderId="20" xfId="61" applyFont="1" applyFill="1" applyBorder="1" applyAlignment="1" applyProtection="1">
      <alignment horizontal="left" vertical="center" indent="2"/>
      <protection locked="0"/>
    </xf>
    <xf numFmtId="170" fontId="18" fillId="0" borderId="12" xfId="61" applyNumberFormat="1" applyFont="1" applyFill="1" applyBorder="1" applyAlignment="1" applyProtection="1">
      <alignment vertical="center"/>
      <protection locked="0"/>
    </xf>
    <xf numFmtId="0" fontId="15" fillId="0" borderId="25" xfId="61" applyFont="1" applyFill="1" applyBorder="1" applyAlignment="1" applyProtection="1">
      <alignment horizontal="left" vertical="center" wrapText="1"/>
      <protection/>
    </xf>
    <xf numFmtId="169" fontId="17" fillId="0" borderId="37" xfId="61" applyNumberFormat="1" applyFont="1" applyFill="1" applyBorder="1" applyAlignment="1" applyProtection="1">
      <alignment horizontal="center" vertical="center"/>
      <protection/>
    </xf>
    <xf numFmtId="170" fontId="15" fillId="0" borderId="26" xfId="61" applyNumberFormat="1" applyFont="1" applyFill="1" applyBorder="1" applyAlignment="1" applyProtection="1">
      <alignment vertical="center"/>
      <protection/>
    </xf>
    <xf numFmtId="0" fontId="36" fillId="0" borderId="0" xfId="62" applyFont="1" applyFill="1" applyAlignment="1">
      <alignment/>
      <protection/>
    </xf>
    <xf numFmtId="0" fontId="14" fillId="0" borderId="0" xfId="61" applyFont="1" applyFill="1" applyAlignment="1" applyProtection="1">
      <alignment horizontal="center" vertical="center"/>
      <protection/>
    </xf>
    <xf numFmtId="0" fontId="21" fillId="0" borderId="29" xfId="62" applyFont="1" applyFill="1" applyBorder="1" applyAlignment="1">
      <alignment horizontal="center" vertical="center"/>
      <protection/>
    </xf>
    <xf numFmtId="0" fontId="16" fillId="0" borderId="30" xfId="61" applyFont="1" applyFill="1" applyBorder="1" applyAlignment="1" applyProtection="1">
      <alignment horizontal="center" vertical="center" textRotation="90"/>
      <protection/>
    </xf>
    <xf numFmtId="0" fontId="21" fillId="0" borderId="30" xfId="62" applyFont="1" applyFill="1" applyBorder="1" applyAlignment="1">
      <alignment horizontal="center" vertical="center" wrapText="1"/>
      <protection/>
    </xf>
    <xf numFmtId="0" fontId="21" fillId="0" borderId="32" xfId="62" applyFont="1" applyFill="1" applyBorder="1" applyAlignment="1">
      <alignment horizontal="center" vertical="center" wrapText="1"/>
      <protection/>
    </xf>
    <xf numFmtId="0" fontId="22" fillId="0" borderId="22" xfId="62" applyFont="1" applyFill="1" applyBorder="1" applyAlignment="1" applyProtection="1">
      <alignment horizontal="left" indent="1"/>
      <protection locked="0"/>
    </xf>
    <xf numFmtId="0" fontId="22" fillId="0" borderId="13" xfId="62" applyFont="1" applyFill="1" applyBorder="1" applyAlignment="1">
      <alignment horizontal="right" indent="1"/>
      <protection/>
    </xf>
    <xf numFmtId="3" fontId="22" fillId="0" borderId="13" xfId="62" applyNumberFormat="1" applyFont="1" applyFill="1" applyBorder="1" applyProtection="1">
      <alignment/>
      <protection locked="0"/>
    </xf>
    <xf numFmtId="3" fontId="22" fillId="0" borderId="14" xfId="62" applyNumberFormat="1" applyFont="1" applyFill="1" applyBorder="1" applyProtection="1">
      <alignment/>
      <protection locked="0"/>
    </xf>
    <xf numFmtId="0" fontId="22" fillId="0" borderId="20" xfId="62" applyFont="1" applyFill="1" applyBorder="1" applyAlignment="1" applyProtection="1">
      <alignment horizontal="left" indent="1"/>
      <protection locked="0"/>
    </xf>
    <xf numFmtId="0" fontId="22" fillId="0" borderId="11" xfId="62" applyFont="1" applyFill="1" applyBorder="1" applyAlignment="1">
      <alignment horizontal="right" indent="1"/>
      <protection/>
    </xf>
    <xf numFmtId="3" fontId="22" fillId="0" borderId="11" xfId="62" applyNumberFormat="1" applyFont="1" applyFill="1" applyBorder="1" applyProtection="1">
      <alignment/>
      <protection locked="0"/>
    </xf>
    <xf numFmtId="3" fontId="22" fillId="0" borderId="12" xfId="62" applyNumberFormat="1" applyFont="1" applyFill="1" applyBorder="1" applyProtection="1">
      <alignment/>
      <protection locked="0"/>
    </xf>
    <xf numFmtId="0" fontId="22" fillId="0" borderId="20" xfId="62" applyFont="1" applyFill="1" applyBorder="1" applyProtection="1">
      <alignment/>
      <protection locked="0"/>
    </xf>
    <xf numFmtId="0" fontId="22" fillId="0" borderId="23" xfId="62" applyFont="1" applyFill="1" applyBorder="1" applyProtection="1">
      <alignment/>
      <protection locked="0"/>
    </xf>
    <xf numFmtId="0" fontId="22" fillId="0" borderId="18" xfId="62" applyFont="1" applyFill="1" applyBorder="1" applyAlignment="1">
      <alignment horizontal="right" indent="1"/>
      <protection/>
    </xf>
    <xf numFmtId="3" fontId="22" fillId="0" borderId="18" xfId="62" applyNumberFormat="1" applyFont="1" applyFill="1" applyBorder="1" applyProtection="1">
      <alignment/>
      <protection locked="0"/>
    </xf>
    <xf numFmtId="3" fontId="22" fillId="0" borderId="15" xfId="62" applyNumberFormat="1" applyFont="1" applyFill="1" applyBorder="1" applyProtection="1">
      <alignment/>
      <protection locked="0"/>
    </xf>
    <xf numFmtId="3" fontId="22" fillId="0" borderId="95" xfId="62" applyNumberFormat="1" applyFont="1" applyFill="1" applyBorder="1">
      <alignment/>
      <protection/>
    </xf>
    <xf numFmtId="3" fontId="23" fillId="0" borderId="32" xfId="62" applyNumberFormat="1" applyFont="1" applyFill="1" applyBorder="1">
      <alignment/>
      <protection/>
    </xf>
    <xf numFmtId="0" fontId="51" fillId="0" borderId="0" xfId="62" applyFont="1" applyFill="1">
      <alignment/>
      <protection/>
    </xf>
    <xf numFmtId="0" fontId="52" fillId="0" borderId="29" xfId="62" applyFont="1" applyFill="1" applyBorder="1" applyAlignment="1">
      <alignment horizontal="center" vertical="center"/>
      <protection/>
    </xf>
    <xf numFmtId="0" fontId="52" fillId="0" borderId="30" xfId="62" applyFont="1" applyFill="1" applyBorder="1" applyAlignment="1">
      <alignment horizontal="center" vertical="center" wrapText="1"/>
      <protection/>
    </xf>
    <xf numFmtId="0" fontId="52" fillId="0" borderId="32" xfId="62" applyFont="1" applyFill="1" applyBorder="1" applyAlignment="1">
      <alignment horizontal="center" vertical="center" wrapText="1"/>
      <protection/>
    </xf>
    <xf numFmtId="0" fontId="22" fillId="0" borderId="25" xfId="62" applyFont="1" applyFill="1" applyBorder="1" applyAlignment="1" applyProtection="1">
      <alignment horizontal="left" indent="1"/>
      <protection locked="0"/>
    </xf>
    <xf numFmtId="0" fontId="22" fillId="0" borderId="37" xfId="62" applyFont="1" applyFill="1" applyBorder="1" applyAlignment="1">
      <alignment horizontal="right" indent="1"/>
      <protection/>
    </xf>
    <xf numFmtId="3" fontId="22" fillId="0" borderId="37" xfId="62" applyNumberFormat="1" applyFont="1" applyFill="1" applyBorder="1" applyProtection="1">
      <alignment/>
      <protection locked="0"/>
    </xf>
    <xf numFmtId="3" fontId="22" fillId="0" borderId="26" xfId="62" applyNumberFormat="1" applyFont="1" applyFill="1" applyBorder="1" applyProtection="1">
      <alignment/>
      <protection locked="0"/>
    </xf>
    <xf numFmtId="0" fontId="5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2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indent="5"/>
    </xf>
    <xf numFmtId="172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172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72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 vertical="center" indent="5"/>
    </xf>
    <xf numFmtId="172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1" xfId="59" applyFont="1" applyFill="1" applyBorder="1" applyAlignment="1" applyProtection="1">
      <alignment horizontal="left" vertical="center" wrapText="1" indent="1"/>
      <protection/>
    </xf>
    <xf numFmtId="164" fontId="15" fillId="0" borderId="51" xfId="59" applyNumberFormat="1" applyFont="1" applyFill="1" applyBorder="1" applyAlignment="1" applyProtection="1">
      <alignment horizontal="right" vertical="center" wrapText="1"/>
      <protection/>
    </xf>
    <xf numFmtId="0" fontId="7" fillId="0" borderId="71" xfId="59" applyFont="1" applyFill="1" applyBorder="1" applyAlignment="1" applyProtection="1">
      <alignment vertical="center" wrapText="1"/>
      <protection/>
    </xf>
    <xf numFmtId="164" fontId="15" fillId="0" borderId="59" xfId="59" applyNumberFormat="1" applyFont="1" applyFill="1" applyBorder="1" applyAlignment="1" applyProtection="1">
      <alignment vertical="center" wrapText="1"/>
      <protection/>
    </xf>
    <xf numFmtId="164" fontId="15" fillId="0" borderId="51" xfId="59" applyNumberFormat="1" applyFont="1" applyFill="1" applyBorder="1" applyAlignment="1" applyProtection="1">
      <alignment vertical="center" wrapText="1"/>
      <protection/>
    </xf>
    <xf numFmtId="0" fontId="15" fillId="0" borderId="49" xfId="59" applyFont="1" applyFill="1" applyBorder="1" applyAlignment="1" applyProtection="1">
      <alignment horizontal="left" vertical="center" wrapText="1" indent="1"/>
      <protection/>
    </xf>
    <xf numFmtId="0" fontId="15" fillId="0" borderId="48" xfId="59" applyFont="1" applyFill="1" applyBorder="1" applyAlignment="1" applyProtection="1">
      <alignment horizontal="left" vertical="center" wrapText="1" indent="1"/>
      <protection/>
    </xf>
    <xf numFmtId="164" fontId="15" fillId="0" borderId="96" xfId="59" applyNumberFormat="1" applyFont="1" applyFill="1" applyBorder="1" applyAlignment="1" applyProtection="1">
      <alignment vertical="center" wrapText="1"/>
      <protection locked="0"/>
    </xf>
    <xf numFmtId="164" fontId="15" fillId="0" borderId="68" xfId="59" applyNumberFormat="1" applyFont="1" applyFill="1" applyBorder="1" applyAlignment="1" applyProtection="1">
      <alignment vertical="center" wrapText="1"/>
      <protection locked="0"/>
    </xf>
    <xf numFmtId="164" fontId="15" fillId="0" borderId="50" xfId="59" applyNumberFormat="1" applyFont="1" applyFill="1" applyBorder="1" applyAlignment="1" applyProtection="1">
      <alignment vertical="center" wrapText="1"/>
      <protection locked="0"/>
    </xf>
    <xf numFmtId="164" fontId="15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96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59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9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9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0" fillId="0" borderId="73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14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98" xfId="0" applyNumberFormat="1" applyFont="1" applyFill="1" applyBorder="1" applyAlignment="1" applyProtection="1">
      <alignment horizontal="center" vertical="center"/>
      <protection/>
    </xf>
    <xf numFmtId="164" fontId="15" fillId="0" borderId="99" xfId="0" applyNumberFormat="1" applyFont="1" applyFill="1" applyBorder="1" applyAlignment="1" applyProtection="1">
      <alignment horizontal="center" vertical="center"/>
      <protection/>
    </xf>
    <xf numFmtId="164" fontId="15" fillId="0" borderId="99" xfId="0" applyNumberFormat="1" applyFont="1" applyFill="1" applyBorder="1" applyAlignment="1" applyProtection="1">
      <alignment horizontal="center" vertical="center" wrapText="1"/>
      <protection/>
    </xf>
    <xf numFmtId="49" fontId="17" fillId="0" borderId="100" xfId="0" applyNumberFormat="1" applyFont="1" applyFill="1" applyBorder="1" applyAlignment="1" applyProtection="1">
      <alignment horizontal="left" vertical="center"/>
      <protection/>
    </xf>
    <xf numFmtId="49" fontId="18" fillId="0" borderId="101" xfId="0" applyNumberFormat="1" applyFont="1" applyFill="1" applyBorder="1" applyAlignment="1" applyProtection="1" quotePrefix="1">
      <alignment horizontal="left" vertical="center" indent="1"/>
      <protection/>
    </xf>
    <xf numFmtId="49" fontId="17" fillId="0" borderId="101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 indent="1"/>
      <protection/>
    </xf>
    <xf numFmtId="49" fontId="15" fillId="0" borderId="40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168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8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68" xfId="0" applyNumberFormat="1" applyFont="1" applyFill="1" applyBorder="1" applyAlignment="1" applyProtection="1">
      <alignment horizontal="right" vertical="center" wrapText="1"/>
      <protection/>
    </xf>
    <xf numFmtId="3" fontId="17" fillId="0" borderId="36" xfId="0" applyNumberFormat="1" applyFont="1" applyFill="1" applyBorder="1" applyAlignment="1" applyProtection="1">
      <alignment vertical="center" wrapText="1"/>
      <protection/>
    </xf>
    <xf numFmtId="3" fontId="15" fillId="0" borderId="36" xfId="0" applyNumberFormat="1" applyFont="1" applyFill="1" applyBorder="1" applyAlignment="1" applyProtection="1">
      <alignment vertical="center" wrapText="1"/>
      <protection/>
    </xf>
    <xf numFmtId="3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4" fontId="17" fillId="0" borderId="59" xfId="0" applyNumberFormat="1" applyFont="1" applyFill="1" applyBorder="1" applyAlignment="1" applyProtection="1">
      <alignment vertical="center" wrapText="1"/>
      <protection/>
    </xf>
    <xf numFmtId="164" fontId="15" fillId="0" borderId="69" xfId="0" applyNumberFormat="1" applyFont="1" applyFill="1" applyBorder="1" applyAlignment="1" applyProtection="1">
      <alignment horizontal="right" vertical="center" wrapText="1"/>
      <protection/>
    </xf>
    <xf numFmtId="4" fontId="15" fillId="0" borderId="68" xfId="0" applyNumberFormat="1" applyFont="1" applyFill="1" applyBorder="1" applyAlignment="1" applyProtection="1">
      <alignment horizontal="right" vertical="center" wrapText="1"/>
      <protection/>
    </xf>
    <xf numFmtId="4" fontId="18" fillId="0" borderId="36" xfId="0" applyNumberFormat="1" applyFont="1" applyFill="1" applyBorder="1" applyAlignment="1" applyProtection="1">
      <alignment vertical="center" wrapText="1"/>
      <protection/>
    </xf>
    <xf numFmtId="4" fontId="17" fillId="0" borderId="36" xfId="0" applyNumberFormat="1" applyFont="1" applyFill="1" applyBorder="1" applyAlignment="1" applyProtection="1">
      <alignment vertical="center" wrapText="1"/>
      <protection/>
    </xf>
    <xf numFmtId="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4" fontId="17" fillId="0" borderId="70" xfId="0" applyNumberFormat="1" applyFont="1" applyFill="1" applyBorder="1" applyAlignment="1" applyProtection="1">
      <alignment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horizontal="left" wrapText="1" inden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wrapText="1"/>
      <protection/>
    </xf>
    <xf numFmtId="0" fontId="27" fillId="0" borderId="30" xfId="0" applyFont="1" applyBorder="1" applyAlignment="1" applyProtection="1">
      <alignment horizontal="center" wrapText="1"/>
      <protection/>
    </xf>
    <xf numFmtId="164" fontId="15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Border="1" applyAlignment="1" applyProtection="1">
      <alignment horizontal="center" wrapText="1"/>
      <protection/>
    </xf>
    <xf numFmtId="0" fontId="15" fillId="0" borderId="48" xfId="59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164" fontId="7" fillId="0" borderId="63" xfId="0" applyNumberFormat="1" applyFont="1" applyFill="1" applyBorder="1" applyAlignment="1" applyProtection="1">
      <alignment horizontal="centerContinuous" vertical="center"/>
      <protection/>
    </xf>
    <xf numFmtId="164" fontId="7" fillId="0" borderId="102" xfId="0" applyNumberFormat="1" applyFont="1" applyFill="1" applyBorder="1" applyAlignment="1" applyProtection="1">
      <alignment horizontal="centerContinuous" vertical="center"/>
      <protection/>
    </xf>
    <xf numFmtId="164" fontId="7" fillId="0" borderId="55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97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9" xfId="0" applyNumberFormat="1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6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35" borderId="30" xfId="0" applyFont="1" applyFill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72" xfId="59" applyNumberFormat="1" applyFont="1" applyFill="1" applyBorder="1" applyAlignment="1" applyProtection="1">
      <alignment vertical="center" wrapText="1"/>
      <protection/>
    </xf>
    <xf numFmtId="164" fontId="17" fillId="0" borderId="36" xfId="59" applyNumberFormat="1" applyFont="1" applyFill="1" applyBorder="1" applyAlignment="1" applyProtection="1">
      <alignment vertical="center" wrapText="1"/>
      <protection locked="0"/>
    </xf>
    <xf numFmtId="1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17" fillId="0" borderId="16" xfId="40" applyNumberFormat="1" applyFont="1" applyFill="1" applyBorder="1" applyAlignment="1" applyProtection="1" quotePrefix="1">
      <alignment horizontal="right"/>
      <protection locked="0"/>
    </xf>
    <xf numFmtId="171" fontId="17" fillId="0" borderId="11" xfId="40" applyNumberFormat="1" applyFont="1" applyFill="1" applyBorder="1" applyAlignment="1" applyProtection="1">
      <alignment/>
      <protection locked="0"/>
    </xf>
    <xf numFmtId="171" fontId="17" fillId="0" borderId="16" xfId="40" applyNumberFormat="1" applyFont="1" applyFill="1" applyBorder="1" applyAlignment="1" applyProtection="1" quotePrefix="1">
      <alignment horizontal="right" vertical="center"/>
      <protection locked="0"/>
    </xf>
    <xf numFmtId="171" fontId="17" fillId="0" borderId="11" xfId="40" applyNumberFormat="1" applyFont="1" applyFill="1" applyBorder="1" applyAlignment="1" applyProtection="1" quotePrefix="1">
      <alignment horizontal="right" vertical="center"/>
      <protection locked="0"/>
    </xf>
    <xf numFmtId="171" fontId="17" fillId="0" borderId="13" xfId="40" applyNumberFormat="1" applyFont="1" applyFill="1" applyBorder="1" applyAlignment="1" applyProtection="1" quotePrefix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3" fontId="17" fillId="36" borderId="34" xfId="0" applyNumberFormat="1" applyFont="1" applyFill="1" applyBorder="1" applyAlignment="1" applyProtection="1">
      <alignment horizontal="right" vertical="center"/>
      <protection locked="0"/>
    </xf>
    <xf numFmtId="3" fontId="17" fillId="36" borderId="12" xfId="0" applyNumberFormat="1" applyFont="1" applyFill="1" applyBorder="1" applyAlignment="1" applyProtection="1">
      <alignment horizontal="right" vertical="center"/>
      <protection locked="0"/>
    </xf>
    <xf numFmtId="164" fontId="15" fillId="0" borderId="59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00" xfId="0" applyFont="1" applyFill="1" applyBorder="1" applyAlignment="1" applyProtection="1">
      <alignment horizontal="center" vertical="center" wrapText="1"/>
      <protection/>
    </xf>
    <xf numFmtId="0" fontId="7" fillId="0" borderId="108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108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98" xfId="0" applyFont="1" applyFill="1" applyBorder="1" applyAlignment="1" applyProtection="1">
      <alignment horizontal="center" vertical="center" wrapText="1"/>
      <protection/>
    </xf>
    <xf numFmtId="0" fontId="7" fillId="0" borderId="109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3" fillId="0" borderId="96" xfId="0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vertical="center" wrapText="1"/>
      <protection/>
    </xf>
    <xf numFmtId="0" fontId="3" fillId="0" borderId="71" xfId="0" applyFont="1" applyFill="1" applyBorder="1" applyAlignment="1" applyProtection="1">
      <alignment vertical="center" wrapText="1"/>
      <protection/>
    </xf>
    <xf numFmtId="3" fontId="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59" applyFont="1" applyFill="1" applyAlignment="1">
      <alignment horizontal="center"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7" fillId="0" borderId="52" xfId="59" applyFont="1" applyFill="1" applyBorder="1" applyAlignment="1" applyProtection="1">
      <alignment horizontal="center" vertical="center" wrapText="1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7" fillId="0" borderId="31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0" fontId="7" fillId="0" borderId="41" xfId="59" applyFont="1" applyFill="1" applyBorder="1" applyAlignment="1" applyProtection="1">
      <alignment horizontal="center" vertical="center" wrapText="1"/>
      <protection/>
    </xf>
    <xf numFmtId="0" fontId="7" fillId="0" borderId="35" xfId="59" applyFont="1" applyFill="1" applyBorder="1" applyAlignment="1" applyProtection="1">
      <alignment horizontal="center" vertical="center" wrapText="1"/>
      <protection/>
    </xf>
    <xf numFmtId="0" fontId="34" fillId="0" borderId="71" xfId="59" applyFont="1" applyFill="1" applyBorder="1" applyAlignment="1" applyProtection="1">
      <alignment horizontal="left" vertical="center" wrapText="1"/>
      <protection/>
    </xf>
    <xf numFmtId="164" fontId="16" fillId="0" borderId="40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>
      <alignment horizont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9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right" wrapText="1"/>
      <protection/>
    </xf>
    <xf numFmtId="164" fontId="15" fillId="0" borderId="59" xfId="0" applyNumberFormat="1" applyFont="1" applyFill="1" applyBorder="1" applyAlignment="1" applyProtection="1">
      <alignment horizontal="center" vertical="center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3" fillId="0" borderId="51" xfId="0" applyNumberFormat="1" applyFont="1" applyFill="1" applyBorder="1" applyAlignment="1" applyProtection="1">
      <alignment horizontal="center" vertical="center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164" fontId="0" fillId="0" borderId="100" xfId="0" applyNumberFormat="1" applyFill="1" applyBorder="1" applyAlignment="1" applyProtection="1">
      <alignment horizontal="left" vertical="center" wrapText="1"/>
      <protection locked="0"/>
    </xf>
    <xf numFmtId="164" fontId="0" fillId="0" borderId="102" xfId="0" applyNumberFormat="1" applyFill="1" applyBorder="1" applyAlignment="1" applyProtection="1">
      <alignment horizontal="left" vertical="center" wrapText="1"/>
      <protection locked="0"/>
    </xf>
    <xf numFmtId="168" fontId="29" fillId="0" borderId="71" xfId="0" applyNumberFormat="1" applyFont="1" applyFill="1" applyBorder="1" applyAlignment="1" applyProtection="1">
      <alignment horizontal="left" vertical="center" wrapText="1"/>
      <protection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107" xfId="0" applyNumberFormat="1" applyFill="1" applyBorder="1" applyAlignment="1" applyProtection="1">
      <alignment horizontal="left" vertical="center" wrapText="1"/>
      <protection locked="0"/>
    </xf>
    <xf numFmtId="164" fontId="3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5" fillId="0" borderId="40" xfId="0" applyNumberFormat="1" applyFont="1" applyFill="1" applyBorder="1" applyAlignment="1" applyProtection="1">
      <alignment horizontal="right" vertical="center"/>
      <protection/>
    </xf>
    <xf numFmtId="164" fontId="7" fillId="0" borderId="96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164" fontId="7" fillId="0" borderId="98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97" xfId="0" applyNumberFormat="1" applyFont="1" applyFill="1" applyBorder="1" applyAlignment="1" applyProtection="1">
      <alignment horizontal="center" vertical="center" wrapText="1"/>
      <protection/>
    </xf>
    <xf numFmtId="168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00" xfId="0" applyFont="1" applyFill="1" applyBorder="1" applyAlignment="1" applyProtection="1">
      <alignment horizontal="center" vertical="center" wrapText="1"/>
      <protection/>
    </xf>
    <xf numFmtId="0" fontId="7" fillId="0" borderId="108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108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98" xfId="0" applyFont="1" applyFill="1" applyBorder="1" applyAlignment="1" applyProtection="1">
      <alignment horizontal="center" vertical="center" wrapText="1"/>
      <protection/>
    </xf>
    <xf numFmtId="0" fontId="7" fillId="0" borderId="109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7" fillId="0" borderId="107" xfId="0" applyFont="1" applyFill="1" applyBorder="1" applyAlignment="1" applyProtection="1" quotePrefix="1">
      <alignment horizontal="center" vertical="center"/>
      <protection locked="0"/>
    </xf>
    <xf numFmtId="0" fontId="32" fillId="0" borderId="0" xfId="60" applyFont="1" applyFill="1" applyAlignment="1" applyProtection="1">
      <alignment horizontal="center"/>
      <protection locked="0"/>
    </xf>
    <xf numFmtId="0" fontId="6" fillId="0" borderId="0" xfId="60" applyFont="1" applyFill="1" applyAlignment="1">
      <alignment horizontal="center" wrapText="1"/>
      <protection/>
    </xf>
    <xf numFmtId="0" fontId="6" fillId="0" borderId="0" xfId="60" applyFont="1" applyFill="1" applyAlignment="1">
      <alignment horizontal="center"/>
      <protection/>
    </xf>
    <xf numFmtId="0" fontId="6" fillId="0" borderId="110" xfId="60" applyFont="1" applyFill="1" applyBorder="1" applyAlignment="1">
      <alignment horizontal="center" vertical="center"/>
      <protection/>
    </xf>
    <xf numFmtId="0" fontId="6" fillId="0" borderId="111" xfId="60" applyFont="1" applyFill="1" applyBorder="1" applyAlignment="1">
      <alignment horizontal="center" vertical="center"/>
      <protection/>
    </xf>
    <xf numFmtId="0" fontId="6" fillId="0" borderId="112" xfId="60" applyFont="1" applyFill="1" applyBorder="1" applyAlignment="1">
      <alignment horizontal="center" vertical="center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3" fillId="0" borderId="31" xfId="60" applyFont="1" applyFill="1" applyBorder="1" applyAlignment="1" quotePrefix="1">
      <alignment horizontal="center" vertical="center" wrapText="1"/>
      <protection/>
    </xf>
    <xf numFmtId="0" fontId="3" fillId="0" borderId="19" xfId="60" applyFont="1" applyFill="1" applyBorder="1" applyAlignment="1" quotePrefix="1">
      <alignment horizontal="center" vertical="center" wrapText="1"/>
      <protection/>
    </xf>
    <xf numFmtId="0" fontId="3" fillId="0" borderId="41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60" xfId="60" applyFont="1" applyFill="1" applyBorder="1" applyAlignment="1">
      <alignment horizontal="center" vertical="center"/>
      <protection/>
    </xf>
    <xf numFmtId="0" fontId="3" fillId="0" borderId="104" xfId="60" applyFont="1" applyFill="1" applyBorder="1" applyAlignment="1">
      <alignment horizontal="center" vertical="center"/>
      <protection/>
    </xf>
    <xf numFmtId="0" fontId="32" fillId="0" borderId="0" xfId="60" applyFont="1" applyFill="1" applyAlignment="1" applyProtection="1">
      <alignment horizontal="center" vertical="center"/>
      <protection locked="0"/>
    </xf>
    <xf numFmtId="0" fontId="6" fillId="0" borderId="0" xfId="60" applyFont="1" applyFill="1" applyAlignment="1" applyProtection="1">
      <alignment horizontal="center" vertical="center"/>
      <protection locked="0"/>
    </xf>
    <xf numFmtId="0" fontId="5" fillId="0" borderId="40" xfId="60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 indent="1"/>
      <protection/>
    </xf>
    <xf numFmtId="0" fontId="7" fillId="0" borderId="48" xfId="0" applyFont="1" applyFill="1" applyBorder="1" applyAlignment="1" applyProtection="1">
      <alignment horizontal="left" vertical="center" wrapText="1" inden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68" xfId="59" applyFont="1" applyFill="1" applyBorder="1" applyAlignment="1" applyProtection="1">
      <alignment horizontal="center" vertical="center" wrapText="1"/>
      <protection/>
    </xf>
    <xf numFmtId="0" fontId="7" fillId="0" borderId="99" xfId="59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99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 wrapText="1"/>
    </xf>
    <xf numFmtId="164" fontId="7" fillId="0" borderId="99" xfId="0" applyNumberFormat="1" applyFont="1" applyFill="1" applyBorder="1" applyAlignment="1">
      <alignment horizontal="center" vertical="center" wrapText="1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99" xfId="0" applyNumberFormat="1" applyFont="1" applyFill="1" applyBorder="1" applyAlignment="1">
      <alignment horizontal="center" vertical="center"/>
    </xf>
    <xf numFmtId="164" fontId="7" fillId="0" borderId="96" xfId="0" applyNumberFormat="1" applyFont="1" applyFill="1" applyBorder="1" applyAlignment="1">
      <alignment horizontal="center" vertical="center" wrapText="1"/>
    </xf>
    <xf numFmtId="164" fontId="7" fillId="0" borderId="98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108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7" fillId="0" borderId="96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96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50" xfId="0" applyFont="1" applyFill="1" applyBorder="1" applyAlignment="1" applyProtection="1">
      <alignment horizontal="left" vertical="center" wrapText="1"/>
      <protection/>
    </xf>
    <xf numFmtId="0" fontId="17" fillId="0" borderId="71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left" vertical="center" indent="2"/>
    </xf>
    <xf numFmtId="0" fontId="7" fillId="0" borderId="48" xfId="0" applyFont="1" applyFill="1" applyBorder="1" applyAlignment="1">
      <alignment horizontal="left" vertical="center" indent="2"/>
    </xf>
    <xf numFmtId="0" fontId="36" fillId="0" borderId="0" xfId="62" applyFont="1" applyFill="1" applyAlignment="1">
      <alignment horizontal="left"/>
      <protection/>
    </xf>
    <xf numFmtId="0" fontId="13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/>
      <protection/>
    </xf>
    <xf numFmtId="0" fontId="48" fillId="0" borderId="0" xfId="62" applyFont="1" applyFill="1" applyBorder="1" applyAlignment="1">
      <alignment horizontal="right"/>
      <protection/>
    </xf>
    <xf numFmtId="0" fontId="49" fillId="0" borderId="31" xfId="62" applyFont="1" applyFill="1" applyBorder="1" applyAlignment="1">
      <alignment horizontal="center" vertical="center" wrapText="1"/>
      <protection/>
    </xf>
    <xf numFmtId="0" fontId="49" fillId="0" borderId="19" xfId="62" applyFont="1" applyFill="1" applyBorder="1" applyAlignment="1">
      <alignment horizontal="center" vertical="center" wrapText="1"/>
      <protection/>
    </xf>
    <xf numFmtId="0" fontId="49" fillId="0" borderId="22" xfId="62" applyFont="1" applyFill="1" applyBorder="1" applyAlignment="1">
      <alignment horizontal="center" vertical="center" wrapText="1"/>
      <protection/>
    </xf>
    <xf numFmtId="0" fontId="16" fillId="0" borderId="41" xfId="61" applyFont="1" applyFill="1" applyBorder="1" applyAlignment="1" applyProtection="1">
      <alignment horizontal="center" vertical="center" textRotation="90"/>
      <protection/>
    </xf>
    <xf numFmtId="0" fontId="16" fillId="0" borderId="10" xfId="61" applyFont="1" applyFill="1" applyBorder="1" applyAlignment="1" applyProtection="1">
      <alignment horizontal="center" vertical="center" textRotation="90"/>
      <protection/>
    </xf>
    <xf numFmtId="0" fontId="16" fillId="0" borderId="13" xfId="61" applyFont="1" applyFill="1" applyBorder="1" applyAlignment="1" applyProtection="1">
      <alignment horizontal="center" vertical="center" textRotation="90"/>
      <protection/>
    </xf>
    <xf numFmtId="0" fontId="48" fillId="0" borderId="16" xfId="62" applyFont="1" applyFill="1" applyBorder="1" applyAlignment="1">
      <alignment horizontal="center" vertical="center" wrapText="1"/>
      <protection/>
    </xf>
    <xf numFmtId="0" fontId="48" fillId="0" borderId="11" xfId="62" applyFont="1" applyFill="1" applyBorder="1" applyAlignment="1">
      <alignment horizontal="center" vertical="center" wrapText="1"/>
      <protection/>
    </xf>
    <xf numFmtId="0" fontId="48" fillId="0" borderId="33" xfId="62" applyFont="1" applyFill="1" applyBorder="1" applyAlignment="1">
      <alignment horizontal="center" vertical="center" wrapText="1"/>
      <protection/>
    </xf>
    <xf numFmtId="0" fontId="48" fillId="0" borderId="14" xfId="62" applyFont="1" applyFill="1" applyBorder="1" applyAlignment="1">
      <alignment horizontal="center" vertical="center" wrapText="1"/>
      <protection/>
    </xf>
    <xf numFmtId="0" fontId="48" fillId="0" borderId="11" xfId="62" applyFont="1" applyFill="1" applyBorder="1" applyAlignment="1">
      <alignment horizontal="center" wrapText="1"/>
      <protection/>
    </xf>
    <xf numFmtId="0" fontId="48" fillId="0" borderId="12" xfId="62" applyFont="1" applyFill="1" applyBorder="1" applyAlignment="1">
      <alignment horizontal="center" wrapText="1"/>
      <protection/>
    </xf>
    <xf numFmtId="0" fontId="36" fillId="0" borderId="0" xfId="62" applyFont="1" applyFill="1" applyAlignment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6" fillId="0" borderId="0" xfId="61" applyFont="1" applyFill="1" applyAlignment="1" applyProtection="1">
      <alignment horizontal="center" vertical="center" wrapText="1"/>
      <protection/>
    </xf>
    <xf numFmtId="0" fontId="16" fillId="0" borderId="0" xfId="61" applyFont="1" applyFill="1" applyBorder="1" applyAlignment="1" applyProtection="1">
      <alignment horizontal="righ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16" fillId="0" borderId="16" xfId="61" applyFont="1" applyFill="1" applyBorder="1" applyAlignment="1" applyProtection="1">
      <alignment horizontal="center" vertical="center" textRotation="90"/>
      <protection/>
    </xf>
    <xf numFmtId="0" fontId="16" fillId="0" borderId="11" xfId="61" applyFont="1" applyFill="1" applyBorder="1" applyAlignment="1" applyProtection="1">
      <alignment horizontal="center" vertical="center" textRotation="90"/>
      <protection/>
    </xf>
    <xf numFmtId="0" fontId="5" fillId="0" borderId="17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21" fillId="0" borderId="51" xfId="62" applyFont="1" applyFill="1" applyBorder="1" applyAlignment="1">
      <alignment horizontal="left"/>
      <protection/>
    </xf>
    <xf numFmtId="0" fontId="21" fillId="0" borderId="48" xfId="62" applyFont="1" applyFill="1" applyBorder="1" applyAlignment="1">
      <alignment horizontal="left"/>
      <protection/>
    </xf>
    <xf numFmtId="3" fontId="36" fillId="0" borderId="0" xfId="62" applyNumberFormat="1" applyFont="1" applyFill="1" applyAlignment="1">
      <alignment horizontal="center"/>
      <protection/>
    </xf>
    <xf numFmtId="0" fontId="13" fillId="0" borderId="0" xfId="62" applyFont="1" applyFill="1" applyAlignment="1">
      <alignment horizontal="center" wrapText="1"/>
      <protection/>
    </xf>
    <xf numFmtId="0" fontId="13" fillId="0" borderId="0" xfId="62" applyFont="1" applyFill="1" applyAlignment="1">
      <alignment horizontal="center"/>
      <protection/>
    </xf>
    <xf numFmtId="0" fontId="21" fillId="0" borderId="51" xfId="62" applyFont="1" applyFill="1" applyBorder="1" applyAlignment="1">
      <alignment horizontal="left" indent="1"/>
      <protection/>
    </xf>
    <xf numFmtId="0" fontId="21" fillId="0" borderId="48" xfId="62" applyFont="1" applyFill="1" applyBorder="1" applyAlignment="1">
      <alignment horizontal="left" indent="1"/>
      <protection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5" fillId="0" borderId="29" xfId="0" applyFont="1" applyBorder="1" applyAlignment="1">
      <alignment wrapText="1"/>
    </xf>
    <xf numFmtId="0" fontId="55" fillId="0" borderId="30" xfId="0" applyFont="1" applyBorder="1" applyAlignment="1">
      <alignment wrapText="1"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mint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337" t="s">
        <v>1334</v>
      </c>
    </row>
    <row r="3" ht="15.75">
      <c r="A3" s="338" t="s">
        <v>10</v>
      </c>
    </row>
    <row r="4" ht="12.75">
      <c r="A4" s="336"/>
    </row>
    <row r="5" spans="1:2" s="145" customFormat="1" ht="12.75">
      <c r="A5" s="340" t="s">
        <v>1263</v>
      </c>
      <c r="B5" s="340" t="s">
        <v>12</v>
      </c>
    </row>
    <row r="6" spans="1:2" ht="12.75">
      <c r="A6" s="340" t="s">
        <v>1072</v>
      </c>
      <c r="B6" s="340" t="s">
        <v>13</v>
      </c>
    </row>
    <row r="7" spans="1:2" ht="12.75">
      <c r="A7" s="340" t="s">
        <v>1266</v>
      </c>
      <c r="B7" s="340" t="s">
        <v>14</v>
      </c>
    </row>
    <row r="8" ht="12.75">
      <c r="A8" s="339"/>
    </row>
    <row r="9" ht="15.75">
      <c r="A9" s="338" t="s">
        <v>6</v>
      </c>
    </row>
    <row r="10" ht="12.75">
      <c r="A10" s="339"/>
    </row>
    <row r="11" spans="1:2" ht="12.75">
      <c r="A11" s="340" t="s">
        <v>27</v>
      </c>
      <c r="B11" s="340" t="s">
        <v>15</v>
      </c>
    </row>
    <row r="12" spans="1:2" s="145" customFormat="1" ht="12.75">
      <c r="A12" s="340" t="s">
        <v>1335</v>
      </c>
      <c r="B12" s="340" t="s">
        <v>16</v>
      </c>
    </row>
    <row r="13" spans="1:2" ht="12.75">
      <c r="A13" s="340" t="s">
        <v>28</v>
      </c>
      <c r="B13" s="340" t="s">
        <v>17</v>
      </c>
    </row>
    <row r="14" ht="12.75">
      <c r="A14" s="339"/>
    </row>
    <row r="15" ht="14.25">
      <c r="A15" s="341" t="s">
        <v>7</v>
      </c>
    </row>
    <row r="16" ht="12.75">
      <c r="A16" s="339"/>
    </row>
    <row r="17" spans="1:2" ht="12.75">
      <c r="A17" t="s">
        <v>29</v>
      </c>
      <c r="B17" t="s">
        <v>15</v>
      </c>
    </row>
    <row r="18" spans="1:2" ht="12.75">
      <c r="A18" t="s">
        <v>1336</v>
      </c>
      <c r="B18" t="s">
        <v>16</v>
      </c>
    </row>
    <row r="19" spans="1:2" ht="12.75">
      <c r="A19" t="s">
        <v>30</v>
      </c>
      <c r="B19" t="s">
        <v>17</v>
      </c>
    </row>
    <row r="20" ht="12.75">
      <c r="A20" s="339"/>
    </row>
    <row r="21" ht="15.75">
      <c r="A21" s="338" t="s">
        <v>11</v>
      </c>
    </row>
    <row r="22" ht="12.75">
      <c r="A22" s="336"/>
    </row>
    <row r="23" spans="1:2" ht="12.75">
      <c r="A23" s="340" t="s">
        <v>1103</v>
      </c>
      <c r="B23" s="340" t="s">
        <v>18</v>
      </c>
    </row>
    <row r="24" spans="1:2" ht="12.75">
      <c r="A24" s="340" t="s">
        <v>1073</v>
      </c>
      <c r="B24" s="340" t="s">
        <v>19</v>
      </c>
    </row>
    <row r="25" spans="1:2" ht="12.75">
      <c r="A25" s="340" t="s">
        <v>1074</v>
      </c>
      <c r="B25" s="340" t="s">
        <v>20</v>
      </c>
    </row>
    <row r="26" ht="12.75">
      <c r="A26" s="339"/>
    </row>
    <row r="27" ht="15.75">
      <c r="A27" s="338" t="s">
        <v>8</v>
      </c>
    </row>
    <row r="28" ht="12.75">
      <c r="A28" s="339"/>
    </row>
    <row r="29" spans="1:2" ht="12.75">
      <c r="A29" s="340" t="s">
        <v>0</v>
      </c>
      <c r="B29" s="340" t="s">
        <v>21</v>
      </c>
    </row>
    <row r="30" spans="1:2" ht="12.75">
      <c r="A30" s="340" t="s">
        <v>1</v>
      </c>
      <c r="B30" s="340" t="s">
        <v>22</v>
      </c>
    </row>
    <row r="31" spans="1:2" ht="12.75">
      <c r="A31" s="340" t="s">
        <v>2</v>
      </c>
      <c r="B31" s="340" t="s">
        <v>23</v>
      </c>
    </row>
    <row r="32" ht="12.75">
      <c r="A32" s="339"/>
    </row>
    <row r="33" ht="15.75">
      <c r="A33" s="342" t="s">
        <v>9</v>
      </c>
    </row>
    <row r="34" ht="12.75">
      <c r="A34" s="339"/>
    </row>
    <row r="35" spans="1:2" ht="12.75">
      <c r="A35" s="340" t="s">
        <v>3</v>
      </c>
      <c r="B35" s="340" t="s">
        <v>24</v>
      </c>
    </row>
    <row r="36" spans="1:2" ht="12.75">
      <c r="A36" s="340" t="s">
        <v>4</v>
      </c>
      <c r="B36" s="340" t="s">
        <v>25</v>
      </c>
    </row>
    <row r="37" spans="1:2" ht="12.75">
      <c r="A37" s="340" t="s">
        <v>5</v>
      </c>
      <c r="B37" s="340" t="s">
        <v>26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18" sqref="C1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9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6"/>
      <c r="B1" s="187"/>
      <c r="C1" s="245"/>
      <c r="D1" s="245"/>
      <c r="E1" s="245"/>
      <c r="F1" s="243" t="s">
        <v>849</v>
      </c>
    </row>
    <row r="2" spans="1:6" s="98" customFormat="1" ht="25.5" customHeight="1">
      <c r="A2" s="1100" t="s">
        <v>1271</v>
      </c>
      <c r="B2" s="1101"/>
      <c r="C2" s="1102" t="s">
        <v>818</v>
      </c>
      <c r="D2" s="1103"/>
      <c r="E2" s="1104"/>
      <c r="F2" s="246" t="s">
        <v>965</v>
      </c>
    </row>
    <row r="3" spans="1:6" s="98" customFormat="1" ht="16.5" thickBot="1">
      <c r="A3" s="190" t="s">
        <v>1270</v>
      </c>
      <c r="B3" s="191"/>
      <c r="C3" s="1115" t="s">
        <v>1304</v>
      </c>
      <c r="D3" s="1116"/>
      <c r="E3" s="1116"/>
      <c r="F3" s="247" t="s">
        <v>1319</v>
      </c>
    </row>
    <row r="4" spans="1:6" s="99" customFormat="1" ht="15.75" customHeight="1" thickBot="1">
      <c r="A4" s="192"/>
      <c r="B4" s="192"/>
      <c r="C4" s="192"/>
      <c r="D4" s="192"/>
      <c r="E4" s="192"/>
      <c r="F4" s="193" t="s">
        <v>951</v>
      </c>
    </row>
    <row r="5" spans="1:6" ht="13.5" thickBot="1">
      <c r="A5" s="1107" t="s">
        <v>1272</v>
      </c>
      <c r="B5" s="1108"/>
      <c r="C5" s="1111" t="s">
        <v>952</v>
      </c>
      <c r="D5" s="461" t="s">
        <v>85</v>
      </c>
      <c r="E5" s="461" t="s">
        <v>86</v>
      </c>
      <c r="F5" s="1098" t="s">
        <v>1330</v>
      </c>
    </row>
    <row r="6" spans="1:6" ht="13.5" thickBot="1">
      <c r="A6" s="1109"/>
      <c r="B6" s="1110"/>
      <c r="C6" s="1112"/>
      <c r="D6" s="1113" t="s">
        <v>96</v>
      </c>
      <c r="E6" s="1114"/>
      <c r="F6" s="1099"/>
    </row>
    <row r="7" spans="1:6" s="83" customFormat="1" ht="12.75" customHeight="1" thickBot="1">
      <c r="A7" s="181">
        <v>1</v>
      </c>
      <c r="B7" s="182">
        <v>2</v>
      </c>
      <c r="C7" s="182">
        <v>3</v>
      </c>
      <c r="D7" s="462">
        <v>4</v>
      </c>
      <c r="E7" s="462">
        <v>5</v>
      </c>
      <c r="F7" s="183">
        <v>6</v>
      </c>
    </row>
    <row r="8" spans="1:6" s="83" customFormat="1" ht="15.75" customHeight="1" thickBot="1">
      <c r="A8" s="194"/>
      <c r="B8" s="195"/>
      <c r="C8" s="195" t="s">
        <v>953</v>
      </c>
      <c r="D8" s="195"/>
      <c r="E8" s="195"/>
      <c r="F8" s="196"/>
    </row>
    <row r="9" spans="1:6" s="100" customFormat="1" ht="12" customHeight="1" thickBot="1">
      <c r="A9" s="181" t="s">
        <v>913</v>
      </c>
      <c r="B9" s="197"/>
      <c r="C9" s="198" t="s">
        <v>1289</v>
      </c>
      <c r="D9" s="120">
        <f>SUM(D10:D17)</f>
        <v>0</v>
      </c>
      <c r="E9" s="120">
        <f>SUM(E10:E17)</f>
        <v>0</v>
      </c>
      <c r="F9" s="120">
        <f>SUM(F10:F17)</f>
        <v>0</v>
      </c>
    </row>
    <row r="10" spans="1:6" s="100" customFormat="1" ht="12" customHeight="1">
      <c r="A10" s="202"/>
      <c r="B10" s="200" t="s">
        <v>1008</v>
      </c>
      <c r="C10" s="15" t="s">
        <v>1117</v>
      </c>
      <c r="D10" s="38"/>
      <c r="E10" s="38"/>
      <c r="F10" s="38"/>
    </row>
    <row r="11" spans="1:6" s="100" customFormat="1" ht="12" customHeight="1">
      <c r="A11" s="199"/>
      <c r="B11" s="200" t="s">
        <v>1009</v>
      </c>
      <c r="C11" s="9" t="s">
        <v>1118</v>
      </c>
      <c r="D11" s="37"/>
      <c r="E11" s="37"/>
      <c r="F11" s="37"/>
    </row>
    <row r="12" spans="1:6" s="100" customFormat="1" ht="12" customHeight="1">
      <c r="A12" s="199"/>
      <c r="B12" s="200" t="s">
        <v>1010</v>
      </c>
      <c r="C12" s="9" t="s">
        <v>1119</v>
      </c>
      <c r="D12" s="37"/>
      <c r="E12" s="37"/>
      <c r="F12" s="37"/>
    </row>
    <row r="13" spans="1:6" s="100" customFormat="1" ht="12" customHeight="1">
      <c r="A13" s="199"/>
      <c r="B13" s="200" t="s">
        <v>1011</v>
      </c>
      <c r="C13" s="9" t="s">
        <v>1120</v>
      </c>
      <c r="D13" s="37"/>
      <c r="E13" s="37"/>
      <c r="F13" s="37"/>
    </row>
    <row r="14" spans="1:6" s="100" customFormat="1" ht="12" customHeight="1">
      <c r="A14" s="199"/>
      <c r="B14" s="200" t="s">
        <v>1067</v>
      </c>
      <c r="C14" s="8" t="s">
        <v>1121</v>
      </c>
      <c r="D14" s="37"/>
      <c r="E14" s="37"/>
      <c r="F14" s="37"/>
    </row>
    <row r="15" spans="1:6" s="100" customFormat="1" ht="12" customHeight="1">
      <c r="A15" s="204"/>
      <c r="B15" s="200" t="s">
        <v>1012</v>
      </c>
      <c r="C15" s="9" t="s">
        <v>1122</v>
      </c>
      <c r="D15" s="39"/>
      <c r="E15" s="39"/>
      <c r="F15" s="39"/>
    </row>
    <row r="16" spans="1:6" s="101" customFormat="1" ht="12" customHeight="1">
      <c r="A16" s="199"/>
      <c r="B16" s="200" t="s">
        <v>1013</v>
      </c>
      <c r="C16" s="9" t="s">
        <v>1290</v>
      </c>
      <c r="D16" s="37"/>
      <c r="E16" s="37"/>
      <c r="F16" s="37"/>
    </row>
    <row r="17" spans="1:6" s="101" customFormat="1" ht="12" customHeight="1" thickBot="1">
      <c r="A17" s="205"/>
      <c r="B17" s="206" t="s">
        <v>1022</v>
      </c>
      <c r="C17" s="8" t="s">
        <v>1267</v>
      </c>
      <c r="D17" s="40"/>
      <c r="E17" s="40"/>
      <c r="F17" s="40"/>
    </row>
    <row r="18" spans="1:6" s="100" customFormat="1" ht="12" customHeight="1" thickBot="1">
      <c r="A18" s="181" t="s">
        <v>914</v>
      </c>
      <c r="B18" s="197"/>
      <c r="C18" s="198" t="s">
        <v>1291</v>
      </c>
      <c r="D18" s="120">
        <f>SUM(D19:D22)</f>
        <v>0</v>
      </c>
      <c r="E18" s="120">
        <f>SUM(E19:E22)</f>
        <v>0</v>
      </c>
      <c r="F18" s="120">
        <f>SUM(F19:F22)</f>
        <v>0</v>
      </c>
    </row>
    <row r="19" spans="1:6" s="101" customFormat="1" ht="12" customHeight="1">
      <c r="A19" s="199"/>
      <c r="B19" s="200" t="s">
        <v>1014</v>
      </c>
      <c r="C19" s="11" t="s">
        <v>1028</v>
      </c>
      <c r="D19" s="37"/>
      <c r="E19" s="37"/>
      <c r="F19" s="37"/>
    </row>
    <row r="20" spans="1:6" s="101" customFormat="1" ht="12" customHeight="1">
      <c r="A20" s="199"/>
      <c r="B20" s="200" t="s">
        <v>1015</v>
      </c>
      <c r="C20" s="9" t="s">
        <v>1029</v>
      </c>
      <c r="D20" s="37"/>
      <c r="E20" s="37"/>
      <c r="F20" s="37"/>
    </row>
    <row r="21" spans="1:6" s="101" customFormat="1" ht="12" customHeight="1">
      <c r="A21" s="199"/>
      <c r="B21" s="200" t="s">
        <v>1016</v>
      </c>
      <c r="C21" s="9" t="s">
        <v>1292</v>
      </c>
      <c r="D21" s="37"/>
      <c r="E21" s="37"/>
      <c r="F21" s="37"/>
    </row>
    <row r="22" spans="1:6" s="101" customFormat="1" ht="12" customHeight="1" thickBot="1">
      <c r="A22" s="199"/>
      <c r="B22" s="200" t="s">
        <v>1017</v>
      </c>
      <c r="C22" s="9" t="s">
        <v>1030</v>
      </c>
      <c r="D22" s="37"/>
      <c r="E22" s="37"/>
      <c r="F22" s="37"/>
    </row>
    <row r="23" spans="1:6" s="101" customFormat="1" ht="12" customHeight="1" thickBot="1">
      <c r="A23" s="185" t="s">
        <v>915</v>
      </c>
      <c r="B23" s="109"/>
      <c r="C23" s="109" t="s">
        <v>1293</v>
      </c>
      <c r="D23" s="155"/>
      <c r="E23" s="155"/>
      <c r="F23" s="155"/>
    </row>
    <row r="24" spans="1:6" s="101" customFormat="1" ht="12" customHeight="1" thickBot="1">
      <c r="A24" s="185" t="s">
        <v>916</v>
      </c>
      <c r="B24" s="109"/>
      <c r="C24" s="109" t="s">
        <v>1320</v>
      </c>
      <c r="D24" s="155"/>
      <c r="E24" s="155"/>
      <c r="F24" s="155"/>
    </row>
    <row r="25" spans="1:6" s="100" customFormat="1" ht="12" customHeight="1" thickBot="1">
      <c r="A25" s="185" t="s">
        <v>917</v>
      </c>
      <c r="B25" s="197"/>
      <c r="C25" s="109" t="s">
        <v>1321</v>
      </c>
      <c r="D25" s="155"/>
      <c r="E25" s="155"/>
      <c r="F25" s="155"/>
    </row>
    <row r="26" spans="1:6" s="100" customFormat="1" ht="12" customHeight="1" thickBot="1">
      <c r="A26" s="181" t="s">
        <v>918</v>
      </c>
      <c r="B26" s="160"/>
      <c r="C26" s="109" t="s">
        <v>1323</v>
      </c>
      <c r="D26" s="261">
        <f>+D27+D28</f>
        <v>0</v>
      </c>
      <c r="E26" s="261">
        <f>+E27+E28</f>
        <v>0</v>
      </c>
      <c r="F26" s="261">
        <f>+F27+F28</f>
        <v>0</v>
      </c>
    </row>
    <row r="27" spans="1:6" s="100" customFormat="1" ht="12" customHeight="1">
      <c r="A27" s="202"/>
      <c r="B27" s="156" t="s">
        <v>995</v>
      </c>
      <c r="C27" s="133" t="s">
        <v>984</v>
      </c>
      <c r="D27" s="258"/>
      <c r="E27" s="258"/>
      <c r="F27" s="258"/>
    </row>
    <row r="28" spans="1:6" s="100" customFormat="1" ht="12" customHeight="1" thickBot="1">
      <c r="A28" s="208"/>
      <c r="B28" s="158" t="s">
        <v>996</v>
      </c>
      <c r="C28" s="135" t="s">
        <v>1296</v>
      </c>
      <c r="D28" s="259"/>
      <c r="E28" s="259"/>
      <c r="F28" s="259"/>
    </row>
    <row r="29" spans="1:6" s="101" customFormat="1" ht="12" customHeight="1" thickBot="1">
      <c r="A29" s="216" t="s">
        <v>919</v>
      </c>
      <c r="B29" s="217"/>
      <c r="C29" s="109" t="s">
        <v>1322</v>
      </c>
      <c r="D29" s="155"/>
      <c r="E29" s="155"/>
      <c r="F29" s="155"/>
    </row>
    <row r="30" spans="1:6" s="101" customFormat="1" ht="12" customHeight="1" thickBot="1">
      <c r="A30" s="216" t="s">
        <v>920</v>
      </c>
      <c r="B30" s="923"/>
      <c r="C30" s="924" t="s">
        <v>846</v>
      </c>
      <c r="D30" s="264"/>
      <c r="E30" s="264"/>
      <c r="F30" s="264"/>
    </row>
    <row r="31" spans="1:6" s="101" customFormat="1" ht="15" customHeight="1" thickBot="1">
      <c r="A31" s="216" t="s">
        <v>921</v>
      </c>
      <c r="B31" s="221"/>
      <c r="C31" s="222" t="s">
        <v>847</v>
      </c>
      <c r="D31" s="223">
        <f>SUM(D9,D18,D23,D24,D25,D26,D29,D30)</f>
        <v>0</v>
      </c>
      <c r="E31" s="223">
        <f>SUM(E9,E18,E23,E24,E25,E26,E29,E30)</f>
        <v>0</v>
      </c>
      <c r="F31" s="223">
        <f>SUM(F9,F18,F23,F24,F25,F26,F29,F30)</f>
        <v>0</v>
      </c>
    </row>
    <row r="32" spans="1:6" s="101" customFormat="1" ht="15" customHeight="1">
      <c r="A32" s="224"/>
      <c r="B32" s="224"/>
      <c r="C32" s="225"/>
      <c r="D32" s="225"/>
      <c r="E32" s="225"/>
      <c r="F32" s="226"/>
    </row>
    <row r="33" spans="1:6" ht="13.5" thickBot="1">
      <c r="A33" s="227"/>
      <c r="B33" s="228"/>
      <c r="C33" s="228"/>
      <c r="D33" s="228"/>
      <c r="E33" s="228"/>
      <c r="F33" s="228"/>
    </row>
    <row r="34" spans="1:6" s="83" customFormat="1" ht="16.5" customHeight="1" thickBot="1">
      <c r="A34" s="229"/>
      <c r="B34" s="230"/>
      <c r="C34" s="231" t="s">
        <v>959</v>
      </c>
      <c r="D34" s="231"/>
      <c r="E34" s="231"/>
      <c r="F34" s="232"/>
    </row>
    <row r="35" spans="1:6" s="102" customFormat="1" ht="12" customHeight="1" thickBot="1">
      <c r="A35" s="185" t="s">
        <v>913</v>
      </c>
      <c r="B35" s="34"/>
      <c r="C35" s="45" t="s">
        <v>1190</v>
      </c>
      <c r="D35" s="120">
        <f>SUM(D36:D40)</f>
        <v>0</v>
      </c>
      <c r="E35" s="120">
        <f>SUM(E36:E40)</f>
        <v>0</v>
      </c>
      <c r="F35" s="120">
        <f>SUM(F36:F40)</f>
        <v>0</v>
      </c>
    </row>
    <row r="36" spans="1:6" ht="12" customHeight="1">
      <c r="A36" s="233"/>
      <c r="B36" s="154" t="s">
        <v>1008</v>
      </c>
      <c r="C36" s="11" t="s">
        <v>944</v>
      </c>
      <c r="D36" s="127"/>
      <c r="E36" s="127"/>
      <c r="F36" s="127"/>
    </row>
    <row r="37" spans="1:6" ht="12" customHeight="1">
      <c r="A37" s="234"/>
      <c r="B37" s="149" t="s">
        <v>1009</v>
      </c>
      <c r="C37" s="9" t="s">
        <v>1191</v>
      </c>
      <c r="D37" s="260"/>
      <c r="E37" s="260"/>
      <c r="F37" s="260"/>
    </row>
    <row r="38" spans="1:6" ht="12" customHeight="1">
      <c r="A38" s="234"/>
      <c r="B38" s="149" t="s">
        <v>1010</v>
      </c>
      <c r="C38" s="9" t="s">
        <v>1056</v>
      </c>
      <c r="D38" s="260"/>
      <c r="E38" s="260"/>
      <c r="F38" s="260"/>
    </row>
    <row r="39" spans="1:6" ht="12" customHeight="1">
      <c r="A39" s="234"/>
      <c r="B39" s="149" t="s">
        <v>1011</v>
      </c>
      <c r="C39" s="9" t="s">
        <v>1192</v>
      </c>
      <c r="D39" s="260"/>
      <c r="E39" s="260"/>
      <c r="F39" s="260"/>
    </row>
    <row r="40" spans="1:6" ht="12" customHeight="1" thickBot="1">
      <c r="A40" s="234"/>
      <c r="B40" s="149" t="s">
        <v>1021</v>
      </c>
      <c r="C40" s="9" t="s">
        <v>1193</v>
      </c>
      <c r="D40" s="260"/>
      <c r="E40" s="260"/>
      <c r="F40" s="260"/>
    </row>
    <row r="41" spans="1:6" ht="12" customHeight="1" thickBot="1">
      <c r="A41" s="185" t="s">
        <v>914</v>
      </c>
      <c r="B41" s="34"/>
      <c r="C41" s="45" t="s">
        <v>1299</v>
      </c>
      <c r="D41" s="263">
        <f>SUM(D42:D45)</f>
        <v>0</v>
      </c>
      <c r="E41" s="263">
        <f>SUM(E42:E45)</f>
        <v>0</v>
      </c>
      <c r="F41" s="263">
        <f>SUM(F42:F45)</f>
        <v>0</v>
      </c>
    </row>
    <row r="42" spans="1:6" s="102" customFormat="1" ht="12" customHeight="1">
      <c r="A42" s="233"/>
      <c r="B42" s="154" t="s">
        <v>1014</v>
      </c>
      <c r="C42" s="11" t="s">
        <v>1196</v>
      </c>
      <c r="D42" s="127"/>
      <c r="E42" s="127"/>
      <c r="F42" s="127"/>
    </row>
    <row r="43" spans="1:6" ht="12" customHeight="1">
      <c r="A43" s="234"/>
      <c r="B43" s="149" t="s">
        <v>1015</v>
      </c>
      <c r="C43" s="9" t="s">
        <v>1197</v>
      </c>
      <c r="D43" s="260"/>
      <c r="E43" s="260"/>
      <c r="F43" s="260"/>
    </row>
    <row r="44" spans="1:6" ht="12" customHeight="1">
      <c r="A44" s="234"/>
      <c r="B44" s="149" t="s">
        <v>1016</v>
      </c>
      <c r="C44" s="9" t="s">
        <v>1204</v>
      </c>
      <c r="D44" s="260"/>
      <c r="E44" s="260"/>
      <c r="F44" s="260"/>
    </row>
    <row r="45" spans="1:6" ht="12" customHeight="1" thickBot="1">
      <c r="A45" s="234"/>
      <c r="B45" s="149" t="s">
        <v>1017</v>
      </c>
      <c r="C45" s="9" t="s">
        <v>960</v>
      </c>
      <c r="D45" s="260"/>
      <c r="E45" s="260"/>
      <c r="F45" s="260"/>
    </row>
    <row r="46" spans="1:6" ht="12" customHeight="1" thickBot="1">
      <c r="A46" s="185" t="s">
        <v>915</v>
      </c>
      <c r="B46" s="34"/>
      <c r="C46" s="45" t="s">
        <v>1301</v>
      </c>
      <c r="D46" s="155"/>
      <c r="E46" s="155"/>
      <c r="F46" s="155"/>
    </row>
    <row r="47" spans="1:6" ht="12" customHeight="1" thickBot="1">
      <c r="A47" s="185" t="s">
        <v>916</v>
      </c>
      <c r="B47" s="34"/>
      <c r="C47" s="45" t="s">
        <v>848</v>
      </c>
      <c r="D47" s="155"/>
      <c r="E47" s="155"/>
      <c r="F47" s="155"/>
    </row>
    <row r="48" spans="1:6" ht="15" customHeight="1" thickBot="1">
      <c r="A48" s="185" t="s">
        <v>917</v>
      </c>
      <c r="B48" s="210"/>
      <c r="C48" s="236" t="s">
        <v>1302</v>
      </c>
      <c r="D48" s="81">
        <f>+D35+D41+D46+D47</f>
        <v>0</v>
      </c>
      <c r="E48" s="81">
        <f>+E35+E41+E46+E47</f>
        <v>0</v>
      </c>
      <c r="F48" s="81">
        <f>+F35+F41+F46+F47</f>
        <v>0</v>
      </c>
    </row>
    <row r="49" spans="1:6" ht="13.5" thickBot="1">
      <c r="A49" s="237"/>
      <c r="B49" s="238"/>
      <c r="C49" s="238"/>
      <c r="D49" s="238"/>
      <c r="E49" s="238"/>
      <c r="F49" s="238"/>
    </row>
    <row r="50" spans="1:6" ht="15" customHeight="1" thickBot="1">
      <c r="A50" s="239" t="s">
        <v>1287</v>
      </c>
      <c r="B50" s="240"/>
      <c r="C50" s="241"/>
      <c r="D50" s="105"/>
      <c r="E50" s="105"/>
      <c r="F50" s="105"/>
    </row>
    <row r="51" spans="1:6" ht="14.25" customHeight="1" thickBot="1">
      <c r="A51" s="239" t="s">
        <v>1288</v>
      </c>
      <c r="B51" s="240"/>
      <c r="C51" s="241"/>
      <c r="D51" s="105"/>
      <c r="E51" s="105"/>
      <c r="F51" s="105"/>
    </row>
  </sheetData>
  <sheetProtection sheet="1"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="120" zoomScaleNormal="120" workbookViewId="0" topLeftCell="A1">
      <selection activeCell="F27" sqref="F2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6"/>
      <c r="B1" s="187"/>
      <c r="C1" s="245"/>
      <c r="D1" s="245"/>
      <c r="E1" s="245"/>
      <c r="F1" s="243" t="s">
        <v>850</v>
      </c>
    </row>
    <row r="2" spans="1:6" s="98" customFormat="1" ht="25.5" customHeight="1">
      <c r="A2" s="1100" t="s">
        <v>1271</v>
      </c>
      <c r="B2" s="1101"/>
      <c r="C2" s="1102" t="s">
        <v>818</v>
      </c>
      <c r="D2" s="1103"/>
      <c r="E2" s="1104"/>
      <c r="F2" s="246" t="s">
        <v>965</v>
      </c>
    </row>
    <row r="3" spans="1:6" s="98" customFormat="1" ht="16.5" thickBot="1">
      <c r="A3" s="190" t="s">
        <v>1270</v>
      </c>
      <c r="B3" s="191"/>
      <c r="C3" s="1105" t="s">
        <v>963</v>
      </c>
      <c r="D3" s="1106"/>
      <c r="E3" s="1106"/>
      <c r="F3" s="247" t="s">
        <v>948</v>
      </c>
    </row>
    <row r="4" spans="1:6" s="99" customFormat="1" ht="15.75" customHeight="1" thickBot="1">
      <c r="A4" s="192"/>
      <c r="B4" s="192"/>
      <c r="C4" s="192"/>
      <c r="D4" s="192"/>
      <c r="E4" s="192"/>
      <c r="F4" s="193" t="s">
        <v>951</v>
      </c>
    </row>
    <row r="5" spans="1:6" ht="13.5" thickBot="1">
      <c r="A5" s="1107" t="s">
        <v>1272</v>
      </c>
      <c r="B5" s="1108"/>
      <c r="C5" s="1111" t="s">
        <v>952</v>
      </c>
      <c r="D5" s="461" t="s">
        <v>85</v>
      </c>
      <c r="E5" s="461" t="s">
        <v>86</v>
      </c>
      <c r="F5" s="1098" t="s">
        <v>1330</v>
      </c>
    </row>
    <row r="6" spans="1:6" ht="13.5" thickBot="1">
      <c r="A6" s="1109"/>
      <c r="B6" s="1110"/>
      <c r="C6" s="1112"/>
      <c r="D6" s="1113" t="s">
        <v>96</v>
      </c>
      <c r="E6" s="1114"/>
      <c r="F6" s="1099"/>
    </row>
    <row r="7" spans="1:6" s="83" customFormat="1" ht="12.75" customHeight="1" thickBot="1">
      <c r="A7" s="181">
        <v>1</v>
      </c>
      <c r="B7" s="182">
        <v>2</v>
      </c>
      <c r="C7" s="182">
        <v>3</v>
      </c>
      <c r="D7" s="462">
        <v>4</v>
      </c>
      <c r="E7" s="462">
        <v>5</v>
      </c>
      <c r="F7" s="183">
        <v>6</v>
      </c>
    </row>
    <row r="8" spans="1:6" s="83" customFormat="1" ht="15.75" customHeight="1" thickBot="1">
      <c r="A8" s="194"/>
      <c r="B8" s="195"/>
      <c r="C8" s="195" t="s">
        <v>953</v>
      </c>
      <c r="D8" s="195"/>
      <c r="E8" s="195"/>
      <c r="F8" s="196"/>
    </row>
    <row r="9" spans="1:6" s="100" customFormat="1" ht="12" customHeight="1" thickBot="1">
      <c r="A9" s="181" t="s">
        <v>913</v>
      </c>
      <c r="B9" s="197"/>
      <c r="C9" s="198" t="s">
        <v>1289</v>
      </c>
      <c r="D9" s="120">
        <f>SUM(D10:D17)</f>
        <v>0</v>
      </c>
      <c r="E9" s="120">
        <f>SUM(E10:E17)</f>
        <v>0</v>
      </c>
      <c r="F9" s="120">
        <f>SUM(F10:F17)</f>
        <v>0</v>
      </c>
    </row>
    <row r="10" spans="1:6" s="100" customFormat="1" ht="12" customHeight="1">
      <c r="A10" s="202"/>
      <c r="B10" s="200" t="s">
        <v>1008</v>
      </c>
      <c r="C10" s="15" t="s">
        <v>1117</v>
      </c>
      <c r="D10" s="265"/>
      <c r="E10" s="265"/>
      <c r="F10" s="265"/>
    </row>
    <row r="11" spans="1:6" s="100" customFormat="1" ht="12" customHeight="1">
      <c r="A11" s="199"/>
      <c r="B11" s="200" t="s">
        <v>1009</v>
      </c>
      <c r="C11" s="9" t="s">
        <v>1118</v>
      </c>
      <c r="D11" s="260"/>
      <c r="E11" s="260"/>
      <c r="F11" s="260"/>
    </row>
    <row r="12" spans="1:6" s="100" customFormat="1" ht="12" customHeight="1">
      <c r="A12" s="199"/>
      <c r="B12" s="200" t="s">
        <v>1010</v>
      </c>
      <c r="C12" s="9" t="s">
        <v>1119</v>
      </c>
      <c r="D12" s="260"/>
      <c r="E12" s="260"/>
      <c r="F12" s="260"/>
    </row>
    <row r="13" spans="1:6" s="100" customFormat="1" ht="12" customHeight="1">
      <c r="A13" s="199"/>
      <c r="B13" s="200" t="s">
        <v>1011</v>
      </c>
      <c r="C13" s="9" t="s">
        <v>1120</v>
      </c>
      <c r="D13" s="260"/>
      <c r="E13" s="260"/>
      <c r="F13" s="260"/>
    </row>
    <row r="14" spans="1:6" s="100" customFormat="1" ht="12" customHeight="1">
      <c r="A14" s="199"/>
      <c r="B14" s="200" t="s">
        <v>1067</v>
      </c>
      <c r="C14" s="8" t="s">
        <v>1121</v>
      </c>
      <c r="D14" s="260"/>
      <c r="E14" s="260"/>
      <c r="F14" s="260"/>
    </row>
    <row r="15" spans="1:6" s="100" customFormat="1" ht="12" customHeight="1">
      <c r="A15" s="204"/>
      <c r="B15" s="200" t="s">
        <v>1012</v>
      </c>
      <c r="C15" s="9" t="s">
        <v>1122</v>
      </c>
      <c r="D15" s="266"/>
      <c r="E15" s="266"/>
      <c r="F15" s="266"/>
    </row>
    <row r="16" spans="1:6" s="101" customFormat="1" ht="12" customHeight="1">
      <c r="A16" s="199"/>
      <c r="B16" s="200" t="s">
        <v>1013</v>
      </c>
      <c r="C16" s="9" t="s">
        <v>1290</v>
      </c>
      <c r="D16" s="260"/>
      <c r="E16" s="260"/>
      <c r="F16" s="260"/>
    </row>
    <row r="17" spans="1:6" s="101" customFormat="1" ht="12" customHeight="1" thickBot="1">
      <c r="A17" s="205"/>
      <c r="B17" s="206" t="s">
        <v>1022</v>
      </c>
      <c r="C17" s="8" t="s">
        <v>1267</v>
      </c>
      <c r="D17" s="163"/>
      <c r="E17" s="163"/>
      <c r="F17" s="163"/>
    </row>
    <row r="18" spans="1:6" s="100" customFormat="1" ht="12" customHeight="1" thickBot="1">
      <c r="A18" s="181" t="s">
        <v>914</v>
      </c>
      <c r="B18" s="197"/>
      <c r="C18" s="198" t="s">
        <v>1291</v>
      </c>
      <c r="D18" s="120">
        <f>SUM(D19:D22)</f>
        <v>0</v>
      </c>
      <c r="E18" s="120">
        <f>SUM(E19:E22)</f>
        <v>1689</v>
      </c>
      <c r="F18" s="120">
        <f>SUM(F19:F22)</f>
        <v>1689</v>
      </c>
    </row>
    <row r="19" spans="1:6" s="101" customFormat="1" ht="12" customHeight="1">
      <c r="A19" s="199"/>
      <c r="B19" s="200" t="s">
        <v>1014</v>
      </c>
      <c r="C19" s="11" t="s">
        <v>1028</v>
      </c>
      <c r="D19" s="260"/>
      <c r="E19" s="260">
        <v>1689</v>
      </c>
      <c r="F19" s="260">
        <v>1689</v>
      </c>
    </row>
    <row r="20" spans="1:6" s="101" customFormat="1" ht="12" customHeight="1">
      <c r="A20" s="199"/>
      <c r="B20" s="200" t="s">
        <v>1015</v>
      </c>
      <c r="C20" s="9" t="s">
        <v>1029</v>
      </c>
      <c r="D20" s="260"/>
      <c r="E20" s="260"/>
      <c r="F20" s="260"/>
    </row>
    <row r="21" spans="1:6" s="101" customFormat="1" ht="12" customHeight="1">
      <c r="A21" s="199"/>
      <c r="B21" s="200" t="s">
        <v>1016</v>
      </c>
      <c r="C21" s="9" t="s">
        <v>1292</v>
      </c>
      <c r="D21" s="260"/>
      <c r="E21" s="260"/>
      <c r="F21" s="260"/>
    </row>
    <row r="22" spans="1:6" s="101" customFormat="1" ht="12" customHeight="1" thickBot="1">
      <c r="A22" s="199"/>
      <c r="B22" s="200" t="s">
        <v>1017</v>
      </c>
      <c r="C22" s="9" t="s">
        <v>1030</v>
      </c>
      <c r="D22" s="260"/>
      <c r="E22" s="260"/>
      <c r="F22" s="260"/>
    </row>
    <row r="23" spans="1:6" s="101" customFormat="1" ht="12" customHeight="1" thickBot="1">
      <c r="A23" s="185" t="s">
        <v>915</v>
      </c>
      <c r="B23" s="109"/>
      <c r="C23" s="109" t="s">
        <v>1293</v>
      </c>
      <c r="D23" s="155"/>
      <c r="E23" s="155"/>
      <c r="F23" s="155"/>
    </row>
    <row r="24" spans="1:6" s="100" customFormat="1" ht="12" customHeight="1" thickBot="1">
      <c r="A24" s="185" t="s">
        <v>916</v>
      </c>
      <c r="B24" s="197"/>
      <c r="C24" s="109" t="s">
        <v>1294</v>
      </c>
      <c r="D24" s="155"/>
      <c r="E24" s="155"/>
      <c r="F24" s="155"/>
    </row>
    <row r="25" spans="1:6" s="100" customFormat="1" ht="12" customHeight="1" thickBot="1">
      <c r="A25" s="181" t="s">
        <v>917</v>
      </c>
      <c r="B25" s="160"/>
      <c r="C25" s="109" t="s">
        <v>1295</v>
      </c>
      <c r="D25" s="261">
        <f>+D26+D27</f>
        <v>0</v>
      </c>
      <c r="E25" s="261">
        <f>+E26+E27</f>
        <v>0</v>
      </c>
      <c r="F25" s="261">
        <f>+F26+F27</f>
        <v>0</v>
      </c>
    </row>
    <row r="26" spans="1:6" s="100" customFormat="1" ht="12" customHeight="1">
      <c r="A26" s="202"/>
      <c r="B26" s="156" t="s">
        <v>992</v>
      </c>
      <c r="C26" s="133" t="s">
        <v>984</v>
      </c>
      <c r="D26" s="256"/>
      <c r="E26" s="256"/>
      <c r="F26" s="256"/>
    </row>
    <row r="27" spans="1:6" s="100" customFormat="1" ht="12" customHeight="1" thickBot="1">
      <c r="A27" s="208"/>
      <c r="B27" s="158" t="s">
        <v>993</v>
      </c>
      <c r="C27" s="135" t="s">
        <v>1296</v>
      </c>
      <c r="D27" s="257"/>
      <c r="E27" s="257"/>
      <c r="F27" s="257"/>
    </row>
    <row r="28" spans="1:6" s="101" customFormat="1" ht="12" customHeight="1" thickBot="1">
      <c r="A28" s="216" t="s">
        <v>918</v>
      </c>
      <c r="B28" s="217"/>
      <c r="C28" s="109" t="s">
        <v>1297</v>
      </c>
      <c r="D28" s="155">
        <v>0</v>
      </c>
      <c r="E28" s="155">
        <v>0</v>
      </c>
      <c r="F28" s="155">
        <v>0</v>
      </c>
    </row>
    <row r="29" spans="1:6" s="101" customFormat="1" ht="12" customHeight="1" thickBot="1">
      <c r="A29" s="216" t="s">
        <v>919</v>
      </c>
      <c r="B29" s="923"/>
      <c r="C29" s="924" t="s">
        <v>851</v>
      </c>
      <c r="D29" s="264"/>
      <c r="E29" s="264"/>
      <c r="F29" s="264"/>
    </row>
    <row r="30" spans="1:6" s="101" customFormat="1" ht="15" customHeight="1" thickBot="1">
      <c r="A30" s="216" t="s">
        <v>920</v>
      </c>
      <c r="B30" s="221"/>
      <c r="C30" s="222" t="s">
        <v>1298</v>
      </c>
      <c r="D30" s="261">
        <f>SUM(D9,D18,D23,D24,D25,D28,D29)</f>
        <v>0</v>
      </c>
      <c r="E30" s="261">
        <f>SUM(E9,E18,E23,E24,E25,E28,E29)</f>
        <v>1689</v>
      </c>
      <c r="F30" s="261">
        <f>SUM(F9,F18,F23,F24,F25,F28,F29)</f>
        <v>1689</v>
      </c>
    </row>
    <row r="31" spans="1:6" s="101" customFormat="1" ht="15" customHeight="1">
      <c r="A31" s="224"/>
      <c r="B31" s="224"/>
      <c r="C31" s="225"/>
      <c r="D31" s="225"/>
      <c r="E31" s="225"/>
      <c r="F31" s="226"/>
    </row>
    <row r="32" spans="1:6" ht="13.5" thickBot="1">
      <c r="A32" s="227"/>
      <c r="B32" s="228"/>
      <c r="C32" s="228"/>
      <c r="D32" s="228"/>
      <c r="E32" s="228"/>
      <c r="F32" s="228"/>
    </row>
    <row r="33" spans="1:6" s="83" customFormat="1" ht="16.5" customHeight="1" thickBot="1">
      <c r="A33" s="229"/>
      <c r="B33" s="230"/>
      <c r="C33" s="231" t="s">
        <v>959</v>
      </c>
      <c r="D33" s="231"/>
      <c r="E33" s="231"/>
      <c r="F33" s="232"/>
    </row>
    <row r="34" spans="1:6" s="102" customFormat="1" ht="12" customHeight="1" thickBot="1">
      <c r="A34" s="185" t="s">
        <v>913</v>
      </c>
      <c r="B34" s="34"/>
      <c r="C34" s="45" t="s">
        <v>1190</v>
      </c>
      <c r="D34" s="120">
        <f>SUM(D35:D39)</f>
        <v>42748</v>
      </c>
      <c r="E34" s="120">
        <f>SUM(E35:E39)</f>
        <v>77188</v>
      </c>
      <c r="F34" s="120">
        <f>SUM(F35:F39)</f>
        <v>71652</v>
      </c>
    </row>
    <row r="35" spans="1:6" ht="12" customHeight="1">
      <c r="A35" s="233"/>
      <c r="B35" s="154" t="s">
        <v>1008</v>
      </c>
      <c r="C35" s="11" t="s">
        <v>944</v>
      </c>
      <c r="D35" s="127">
        <v>24784</v>
      </c>
      <c r="E35" s="127">
        <v>25535</v>
      </c>
      <c r="F35" s="127">
        <v>24285</v>
      </c>
    </row>
    <row r="36" spans="1:6" ht="12" customHeight="1">
      <c r="A36" s="234"/>
      <c r="B36" s="149" t="s">
        <v>1009</v>
      </c>
      <c r="C36" s="9" t="s">
        <v>1191</v>
      </c>
      <c r="D36" s="260">
        <v>5992</v>
      </c>
      <c r="E36" s="260">
        <v>6195</v>
      </c>
      <c r="F36" s="260">
        <v>5838</v>
      </c>
    </row>
    <row r="37" spans="1:6" ht="12" customHeight="1">
      <c r="A37" s="234"/>
      <c r="B37" s="149" t="s">
        <v>1010</v>
      </c>
      <c r="C37" s="9" t="s">
        <v>1056</v>
      </c>
      <c r="D37" s="260">
        <v>9130</v>
      </c>
      <c r="E37" s="260">
        <v>9130</v>
      </c>
      <c r="F37" s="260">
        <v>5243</v>
      </c>
    </row>
    <row r="38" spans="1:6" ht="12" customHeight="1">
      <c r="A38" s="234"/>
      <c r="B38" s="149" t="s">
        <v>1011</v>
      </c>
      <c r="C38" s="9" t="s">
        <v>1192</v>
      </c>
      <c r="D38" s="260"/>
      <c r="E38" s="260"/>
      <c r="F38" s="260"/>
    </row>
    <row r="39" spans="1:6" ht="12" customHeight="1" thickBot="1">
      <c r="A39" s="234"/>
      <c r="B39" s="149" t="s">
        <v>1021</v>
      </c>
      <c r="C39" s="9" t="s">
        <v>1193</v>
      </c>
      <c r="D39" s="260">
        <v>2842</v>
      </c>
      <c r="E39" s="260">
        <v>36328</v>
      </c>
      <c r="F39" s="260">
        <v>36286</v>
      </c>
    </row>
    <row r="40" spans="1:6" ht="12" customHeight="1" thickBot="1">
      <c r="A40" s="185" t="s">
        <v>914</v>
      </c>
      <c r="B40" s="34"/>
      <c r="C40" s="45" t="s">
        <v>1299</v>
      </c>
      <c r="D40" s="120">
        <f>SUM(D41:D44)</f>
        <v>0</v>
      </c>
      <c r="E40" s="120">
        <f>SUM(E41:E44)</f>
        <v>446</v>
      </c>
      <c r="F40" s="120">
        <f>SUM(F41:F44)</f>
        <v>446</v>
      </c>
    </row>
    <row r="41" spans="1:6" s="102" customFormat="1" ht="12" customHeight="1">
      <c r="A41" s="233">
        <v>120</v>
      </c>
      <c r="B41" s="154" t="s">
        <v>1014</v>
      </c>
      <c r="C41" s="11" t="s">
        <v>1196</v>
      </c>
      <c r="D41" s="127"/>
      <c r="E41" s="127">
        <v>446</v>
      </c>
      <c r="F41" s="127">
        <v>446</v>
      </c>
    </row>
    <row r="42" spans="1:6" ht="12" customHeight="1">
      <c r="A42" s="234"/>
      <c r="B42" s="149" t="s">
        <v>1015</v>
      </c>
      <c r="C42" s="9" t="s">
        <v>1197</v>
      </c>
      <c r="D42" s="260"/>
      <c r="E42" s="260"/>
      <c r="F42" s="260"/>
    </row>
    <row r="43" spans="1:6" ht="22.5">
      <c r="A43" s="234"/>
      <c r="B43" s="149" t="s">
        <v>1016</v>
      </c>
      <c r="C43" s="9" t="s">
        <v>1204</v>
      </c>
      <c r="D43" s="260"/>
      <c r="E43" s="260"/>
      <c r="F43" s="260"/>
    </row>
    <row r="44" spans="1:6" ht="12" customHeight="1" thickBot="1">
      <c r="A44" s="234"/>
      <c r="B44" s="149" t="s">
        <v>1017</v>
      </c>
      <c r="C44" s="9" t="s">
        <v>960</v>
      </c>
      <c r="D44" s="260"/>
      <c r="E44" s="260"/>
      <c r="F44" s="260"/>
    </row>
    <row r="45" spans="1:6" ht="12" customHeight="1" thickBot="1">
      <c r="A45" s="185" t="s">
        <v>915</v>
      </c>
      <c r="B45" s="34"/>
      <c r="C45" s="45" t="s">
        <v>1301</v>
      </c>
      <c r="D45" s="155"/>
      <c r="E45" s="155"/>
      <c r="F45" s="155"/>
    </row>
    <row r="46" spans="1:6" ht="12" customHeight="1" thickBot="1">
      <c r="A46" s="185" t="s">
        <v>916</v>
      </c>
      <c r="B46" s="34"/>
      <c r="C46" s="45" t="s">
        <v>848</v>
      </c>
      <c r="D46" s="155"/>
      <c r="E46" s="155"/>
      <c r="F46" s="155"/>
    </row>
    <row r="47" spans="1:6" ht="15" customHeight="1" thickBot="1">
      <c r="A47" s="185" t="s">
        <v>917</v>
      </c>
      <c r="B47" s="210"/>
      <c r="C47" s="236" t="s">
        <v>1302</v>
      </c>
      <c r="D47" s="120">
        <f>+D34+D40+D45+D46</f>
        <v>42748</v>
      </c>
      <c r="E47" s="120">
        <f>+E34+E40+E45+E46</f>
        <v>77634</v>
      </c>
      <c r="F47" s="120">
        <f>+F34+F40+F45+F46</f>
        <v>72098</v>
      </c>
    </row>
    <row r="48" spans="1:6" ht="13.5" thickBot="1">
      <c r="A48" s="237"/>
      <c r="B48" s="238"/>
      <c r="C48" s="238"/>
      <c r="D48" s="238"/>
      <c r="E48" s="238"/>
      <c r="F48" s="238"/>
    </row>
    <row r="49" spans="1:6" ht="15" customHeight="1" thickBot="1">
      <c r="A49" s="239" t="s">
        <v>1287</v>
      </c>
      <c r="B49" s="240"/>
      <c r="C49" s="241"/>
      <c r="D49" s="105">
        <v>7</v>
      </c>
      <c r="E49" s="105">
        <v>7</v>
      </c>
      <c r="F49" s="105">
        <v>7</v>
      </c>
    </row>
    <row r="50" spans="1:6" ht="14.25" customHeight="1" thickBot="1">
      <c r="A50" s="239" t="s">
        <v>1288</v>
      </c>
      <c r="B50" s="240"/>
      <c r="C50" s="241"/>
      <c r="D50" s="105"/>
      <c r="E50" s="105"/>
      <c r="F50" s="105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E16" sqref="E1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6"/>
      <c r="B1" s="187"/>
      <c r="C1" s="245"/>
      <c r="D1" s="245"/>
      <c r="E1" s="245"/>
      <c r="F1" s="243" t="s">
        <v>852</v>
      </c>
    </row>
    <row r="2" spans="1:6" s="98" customFormat="1" ht="25.5" customHeight="1">
      <c r="A2" s="1100" t="s">
        <v>1271</v>
      </c>
      <c r="B2" s="1101"/>
      <c r="C2" s="1102" t="s">
        <v>1312</v>
      </c>
      <c r="D2" s="1103"/>
      <c r="E2" s="1104"/>
      <c r="F2" s="246" t="s">
        <v>965</v>
      </c>
    </row>
    <row r="3" spans="1:6" s="98" customFormat="1" ht="16.5" thickBot="1">
      <c r="A3" s="190" t="s">
        <v>1270</v>
      </c>
      <c r="B3" s="191"/>
      <c r="C3" s="1105" t="s">
        <v>964</v>
      </c>
      <c r="D3" s="1106"/>
      <c r="E3" s="1106"/>
      <c r="F3" s="247" t="s">
        <v>965</v>
      </c>
    </row>
    <row r="4" spans="1:6" s="99" customFormat="1" ht="15.75" customHeight="1" thickBot="1">
      <c r="A4" s="192"/>
      <c r="B4" s="192"/>
      <c r="C4" s="192"/>
      <c r="D4" s="192"/>
      <c r="E4" s="192"/>
      <c r="F4" s="193" t="s">
        <v>951</v>
      </c>
    </row>
    <row r="5" spans="1:6" ht="13.5" thickBot="1">
      <c r="A5" s="1107" t="s">
        <v>1272</v>
      </c>
      <c r="B5" s="1108"/>
      <c r="C5" s="1111" t="s">
        <v>952</v>
      </c>
      <c r="D5" s="461" t="s">
        <v>85</v>
      </c>
      <c r="E5" s="461" t="s">
        <v>86</v>
      </c>
      <c r="F5" s="1098" t="s">
        <v>1330</v>
      </c>
    </row>
    <row r="6" spans="1:6" ht="13.5" thickBot="1">
      <c r="A6" s="1109"/>
      <c r="B6" s="1110"/>
      <c r="C6" s="1112"/>
      <c r="D6" s="1113" t="s">
        <v>96</v>
      </c>
      <c r="E6" s="1114"/>
      <c r="F6" s="1099"/>
    </row>
    <row r="7" spans="1:6" s="83" customFormat="1" ht="12.75" customHeight="1" thickBot="1">
      <c r="A7" s="181">
        <v>1</v>
      </c>
      <c r="B7" s="182">
        <v>2</v>
      </c>
      <c r="C7" s="182">
        <v>3</v>
      </c>
      <c r="D7" s="462">
        <v>4</v>
      </c>
      <c r="E7" s="462">
        <v>5</v>
      </c>
      <c r="F7" s="183">
        <v>6</v>
      </c>
    </row>
    <row r="8" spans="1:6" s="83" customFormat="1" ht="15.75" customHeight="1" thickBot="1">
      <c r="A8" s="194"/>
      <c r="B8" s="195"/>
      <c r="C8" s="195" t="s">
        <v>953</v>
      </c>
      <c r="D8" s="195"/>
      <c r="E8" s="195"/>
      <c r="F8" s="196"/>
    </row>
    <row r="9" spans="1:6" s="100" customFormat="1" ht="12" customHeight="1" thickBot="1">
      <c r="A9" s="181" t="s">
        <v>913</v>
      </c>
      <c r="B9" s="197"/>
      <c r="C9" s="198" t="s">
        <v>1289</v>
      </c>
      <c r="D9" s="120">
        <f>SUM(D10:D17)</f>
        <v>599</v>
      </c>
      <c r="E9" s="120">
        <f>SUM(E10:E17)</f>
        <v>599</v>
      </c>
      <c r="F9" s="120">
        <f>SUM(F10:F17)</f>
        <v>0</v>
      </c>
    </row>
    <row r="10" spans="1:6" s="100" customFormat="1" ht="12" customHeight="1">
      <c r="A10" s="202"/>
      <c r="B10" s="200" t="s">
        <v>1008</v>
      </c>
      <c r="C10" s="15" t="s">
        <v>1117</v>
      </c>
      <c r="D10" s="265"/>
      <c r="E10" s="265"/>
      <c r="F10" s="265"/>
    </row>
    <row r="11" spans="1:6" s="100" customFormat="1" ht="12" customHeight="1">
      <c r="A11" s="199"/>
      <c r="B11" s="200" t="s">
        <v>1009</v>
      </c>
      <c r="C11" s="9" t="s">
        <v>1118</v>
      </c>
      <c r="D11" s="260"/>
      <c r="E11" s="260"/>
      <c r="F11" s="260"/>
    </row>
    <row r="12" spans="1:6" s="100" customFormat="1" ht="12" customHeight="1">
      <c r="A12" s="199"/>
      <c r="B12" s="200" t="s">
        <v>1010</v>
      </c>
      <c r="C12" s="9" t="s">
        <v>1119</v>
      </c>
      <c r="D12" s="260">
        <v>570</v>
      </c>
      <c r="E12" s="260">
        <v>570</v>
      </c>
      <c r="F12" s="260"/>
    </row>
    <row r="13" spans="1:6" s="100" customFormat="1" ht="12" customHeight="1">
      <c r="A13" s="199"/>
      <c r="B13" s="200" t="s">
        <v>1011</v>
      </c>
      <c r="C13" s="9" t="s">
        <v>1120</v>
      </c>
      <c r="D13" s="260"/>
      <c r="E13" s="260"/>
      <c r="F13" s="260"/>
    </row>
    <row r="14" spans="1:6" s="100" customFormat="1" ht="12" customHeight="1">
      <c r="A14" s="199"/>
      <c r="B14" s="200" t="s">
        <v>1067</v>
      </c>
      <c r="C14" s="8" t="s">
        <v>1121</v>
      </c>
      <c r="D14" s="260"/>
      <c r="E14" s="260"/>
      <c r="F14" s="260"/>
    </row>
    <row r="15" spans="1:6" s="100" customFormat="1" ht="12" customHeight="1">
      <c r="A15" s="204"/>
      <c r="B15" s="200" t="s">
        <v>1012</v>
      </c>
      <c r="C15" s="9" t="s">
        <v>1122</v>
      </c>
      <c r="D15" s="266">
        <v>29</v>
      </c>
      <c r="E15" s="266">
        <v>29</v>
      </c>
      <c r="F15" s="266"/>
    </row>
    <row r="16" spans="1:6" s="101" customFormat="1" ht="12" customHeight="1">
      <c r="A16" s="199"/>
      <c r="B16" s="200" t="s">
        <v>1013</v>
      </c>
      <c r="C16" s="9" t="s">
        <v>1290</v>
      </c>
      <c r="D16" s="260"/>
      <c r="E16" s="260"/>
      <c r="F16" s="260"/>
    </row>
    <row r="17" spans="1:6" s="101" customFormat="1" ht="12" customHeight="1" thickBot="1">
      <c r="A17" s="205"/>
      <c r="B17" s="206" t="s">
        <v>1022</v>
      </c>
      <c r="C17" s="8" t="s">
        <v>1267</v>
      </c>
      <c r="D17" s="163"/>
      <c r="E17" s="163"/>
      <c r="F17" s="163"/>
    </row>
    <row r="18" spans="1:6" s="100" customFormat="1" ht="12" customHeight="1" thickBot="1">
      <c r="A18" s="181" t="s">
        <v>914</v>
      </c>
      <c r="B18" s="197"/>
      <c r="C18" s="198" t="s">
        <v>1291</v>
      </c>
      <c r="D18" s="120">
        <f>SUM(D19:D22)</f>
        <v>0</v>
      </c>
      <c r="E18" s="120">
        <f>SUM(E19:E22)</f>
        <v>0</v>
      </c>
      <c r="F18" s="120">
        <f>SUM(F19:F22)</f>
        <v>0</v>
      </c>
    </row>
    <row r="19" spans="1:6" s="101" customFormat="1" ht="12" customHeight="1">
      <c r="A19" s="199"/>
      <c r="B19" s="200" t="s">
        <v>1014</v>
      </c>
      <c r="C19" s="11" t="s">
        <v>1028</v>
      </c>
      <c r="D19" s="260"/>
      <c r="E19" s="260"/>
      <c r="F19" s="260"/>
    </row>
    <row r="20" spans="1:6" s="101" customFormat="1" ht="12" customHeight="1">
      <c r="A20" s="199"/>
      <c r="B20" s="200" t="s">
        <v>1015</v>
      </c>
      <c r="C20" s="9" t="s">
        <v>1029</v>
      </c>
      <c r="D20" s="260"/>
      <c r="E20" s="260"/>
      <c r="F20" s="260"/>
    </row>
    <row r="21" spans="1:6" s="101" customFormat="1" ht="12" customHeight="1">
      <c r="A21" s="199"/>
      <c r="B21" s="200" t="s">
        <v>1016</v>
      </c>
      <c r="C21" s="9" t="s">
        <v>1292</v>
      </c>
      <c r="D21" s="260"/>
      <c r="E21" s="260"/>
      <c r="F21" s="260"/>
    </row>
    <row r="22" spans="1:6" s="101" customFormat="1" ht="12" customHeight="1" thickBot="1">
      <c r="A22" s="199"/>
      <c r="B22" s="200" t="s">
        <v>1017</v>
      </c>
      <c r="C22" s="9" t="s">
        <v>1030</v>
      </c>
      <c r="D22" s="260"/>
      <c r="E22" s="260"/>
      <c r="F22" s="260"/>
    </row>
    <row r="23" spans="1:6" s="101" customFormat="1" ht="12" customHeight="1" thickBot="1">
      <c r="A23" s="185" t="s">
        <v>915</v>
      </c>
      <c r="B23" s="109"/>
      <c r="C23" s="109" t="s">
        <v>1293</v>
      </c>
      <c r="D23" s="155"/>
      <c r="E23" s="155"/>
      <c r="F23" s="155"/>
    </row>
    <row r="24" spans="1:6" s="100" customFormat="1" ht="12" customHeight="1" thickBot="1">
      <c r="A24" s="185" t="s">
        <v>916</v>
      </c>
      <c r="B24" s="197"/>
      <c r="C24" s="109" t="s">
        <v>1294</v>
      </c>
      <c r="D24" s="155"/>
      <c r="E24" s="155"/>
      <c r="F24" s="155"/>
    </row>
    <row r="25" spans="1:6" s="100" customFormat="1" ht="12" customHeight="1" thickBot="1">
      <c r="A25" s="181" t="s">
        <v>917</v>
      </c>
      <c r="B25" s="160"/>
      <c r="C25" s="109" t="s">
        <v>1295</v>
      </c>
      <c r="D25" s="261">
        <f>+D26+D27</f>
        <v>0</v>
      </c>
      <c r="E25" s="261">
        <f>+E26+E27</f>
        <v>0</v>
      </c>
      <c r="F25" s="261">
        <f>+F26+F27</f>
        <v>0</v>
      </c>
    </row>
    <row r="26" spans="1:6" s="100" customFormat="1" ht="12" customHeight="1">
      <c r="A26" s="202"/>
      <c r="B26" s="156" t="s">
        <v>992</v>
      </c>
      <c r="C26" s="133" t="s">
        <v>984</v>
      </c>
      <c r="D26" s="256"/>
      <c r="E26" s="256"/>
      <c r="F26" s="256"/>
    </row>
    <row r="27" spans="1:6" s="100" customFormat="1" ht="12" customHeight="1" thickBot="1">
      <c r="A27" s="208"/>
      <c r="B27" s="158" t="s">
        <v>993</v>
      </c>
      <c r="C27" s="135" t="s">
        <v>1296</v>
      </c>
      <c r="D27" s="257"/>
      <c r="E27" s="257"/>
      <c r="F27" s="257"/>
    </row>
    <row r="28" spans="1:6" s="101" customFormat="1" ht="12" customHeight="1" thickBot="1">
      <c r="A28" s="216" t="s">
        <v>918</v>
      </c>
      <c r="B28" s="217"/>
      <c r="C28" s="109" t="s">
        <v>1297</v>
      </c>
      <c r="D28" s="155"/>
      <c r="E28" s="155"/>
      <c r="F28" s="155"/>
    </row>
    <row r="29" spans="1:6" s="101" customFormat="1" ht="15" customHeight="1" thickBot="1">
      <c r="A29" s="216" t="s">
        <v>919</v>
      </c>
      <c r="B29" s="923"/>
      <c r="C29" s="924" t="s">
        <v>851</v>
      </c>
      <c r="D29" s="264"/>
      <c r="E29" s="264"/>
      <c r="F29" s="264"/>
    </row>
    <row r="30" spans="1:6" s="101" customFormat="1" ht="15" customHeight="1" thickBot="1">
      <c r="A30" s="216" t="s">
        <v>920</v>
      </c>
      <c r="B30" s="221"/>
      <c r="C30" s="222" t="s">
        <v>1298</v>
      </c>
      <c r="D30" s="261">
        <f>SUM(D9,D18,D23,D24,D25,D28,D29)</f>
        <v>599</v>
      </c>
      <c r="E30" s="261">
        <f>SUM(E9,E18,E23,E24,E25,E28,E29)</f>
        <v>599</v>
      </c>
      <c r="F30" s="261">
        <f>SUM(F9,F18,F23,F24,F25,F28,F29)</f>
        <v>0</v>
      </c>
    </row>
    <row r="31" spans="1:6" ht="12.75">
      <c r="A31" s="224"/>
      <c r="B31" s="224"/>
      <c r="C31" s="225"/>
      <c r="D31" s="225"/>
      <c r="E31" s="225"/>
      <c r="F31" s="226"/>
    </row>
    <row r="32" spans="1:6" s="83" customFormat="1" ht="16.5" customHeight="1" thickBot="1">
      <c r="A32" s="227"/>
      <c r="B32" s="228"/>
      <c r="C32" s="228"/>
      <c r="D32" s="228"/>
      <c r="E32" s="228"/>
      <c r="F32" s="228"/>
    </row>
    <row r="33" spans="1:6" s="102" customFormat="1" ht="12" customHeight="1" thickBot="1">
      <c r="A33" s="229"/>
      <c r="B33" s="230"/>
      <c r="C33" s="231" t="s">
        <v>959</v>
      </c>
      <c r="D33" s="231"/>
      <c r="E33" s="231"/>
      <c r="F33" s="232"/>
    </row>
    <row r="34" spans="1:6" ht="12" customHeight="1" thickBot="1">
      <c r="A34" s="185" t="s">
        <v>913</v>
      </c>
      <c r="B34" s="34"/>
      <c r="C34" s="45" t="s">
        <v>1190</v>
      </c>
      <c r="D34" s="120">
        <f>SUM(D35:D39)</f>
        <v>19518</v>
      </c>
      <c r="E34" s="120">
        <f>SUM(E35:E39)</f>
        <v>24368</v>
      </c>
      <c r="F34" s="120">
        <f>SUM(F35:F39)</f>
        <v>22963</v>
      </c>
    </row>
    <row r="35" spans="1:6" ht="12" customHeight="1">
      <c r="A35" s="233"/>
      <c r="B35" s="154" t="s">
        <v>1008</v>
      </c>
      <c r="C35" s="11" t="s">
        <v>944</v>
      </c>
      <c r="D35" s="127"/>
      <c r="E35" s="127"/>
      <c r="F35" s="127"/>
    </row>
    <row r="36" spans="1:6" ht="12" customHeight="1">
      <c r="A36" s="234"/>
      <c r="B36" s="149" t="s">
        <v>1009</v>
      </c>
      <c r="C36" s="9" t="s">
        <v>1191</v>
      </c>
      <c r="D36" s="260">
        <v>18</v>
      </c>
      <c r="E36" s="260">
        <v>18</v>
      </c>
      <c r="F36" s="260"/>
    </row>
    <row r="37" spans="1:6" ht="12" customHeight="1">
      <c r="A37" s="234"/>
      <c r="B37" s="149" t="s">
        <v>1010</v>
      </c>
      <c r="C37" s="9" t="s">
        <v>1056</v>
      </c>
      <c r="D37" s="260">
        <v>3171</v>
      </c>
      <c r="E37" s="260">
        <v>3587</v>
      </c>
      <c r="F37" s="260">
        <v>3453</v>
      </c>
    </row>
    <row r="38" spans="1:6" ht="12" customHeight="1">
      <c r="A38" s="234"/>
      <c r="B38" s="149" t="s">
        <v>1011</v>
      </c>
      <c r="C38" s="9" t="s">
        <v>1192</v>
      </c>
      <c r="D38" s="260"/>
      <c r="E38" s="260"/>
      <c r="F38" s="260"/>
    </row>
    <row r="39" spans="1:6" ht="12" customHeight="1" thickBot="1">
      <c r="A39" s="234"/>
      <c r="B39" s="149" t="s">
        <v>1021</v>
      </c>
      <c r="C39" s="9" t="s">
        <v>1193</v>
      </c>
      <c r="D39" s="260">
        <v>16329</v>
      </c>
      <c r="E39" s="260">
        <v>20763</v>
      </c>
      <c r="F39" s="260">
        <v>19510</v>
      </c>
    </row>
    <row r="40" spans="1:6" s="102" customFormat="1" ht="12" customHeight="1" thickBot="1">
      <c r="A40" s="185" t="s">
        <v>914</v>
      </c>
      <c r="B40" s="34"/>
      <c r="C40" s="45" t="s">
        <v>1299</v>
      </c>
      <c r="D40" s="120">
        <f>SUM(D41:D44)</f>
        <v>0</v>
      </c>
      <c r="E40" s="120">
        <f>SUM(E41:E44)</f>
        <v>0</v>
      </c>
      <c r="F40" s="120">
        <f>SUM(F41:F44)</f>
        <v>0</v>
      </c>
    </row>
    <row r="41" spans="1:6" ht="12" customHeight="1">
      <c r="A41" s="233"/>
      <c r="B41" s="154" t="s">
        <v>1014</v>
      </c>
      <c r="C41" s="11" t="s">
        <v>1196</v>
      </c>
      <c r="D41" s="127"/>
      <c r="E41" s="127"/>
      <c r="F41" s="127"/>
    </row>
    <row r="42" spans="1:6" ht="12" customHeight="1">
      <c r="A42" s="234"/>
      <c r="B42" s="149" t="s">
        <v>1015</v>
      </c>
      <c r="C42" s="9" t="s">
        <v>1197</v>
      </c>
      <c r="D42" s="260"/>
      <c r="E42" s="260"/>
      <c r="F42" s="260"/>
    </row>
    <row r="43" spans="1:6" ht="12" customHeight="1">
      <c r="A43" s="234"/>
      <c r="B43" s="149" t="s">
        <v>1016</v>
      </c>
      <c r="C43" s="9" t="s">
        <v>1204</v>
      </c>
      <c r="D43" s="260"/>
      <c r="E43" s="260"/>
      <c r="F43" s="260"/>
    </row>
    <row r="44" spans="1:6" ht="12" customHeight="1" thickBot="1">
      <c r="A44" s="234"/>
      <c r="B44" s="149" t="s">
        <v>1017</v>
      </c>
      <c r="C44" s="9" t="s">
        <v>960</v>
      </c>
      <c r="D44" s="260"/>
      <c r="E44" s="260"/>
      <c r="F44" s="260"/>
    </row>
    <row r="45" spans="1:6" ht="15" customHeight="1" thickBot="1">
      <c r="A45" s="185" t="s">
        <v>915</v>
      </c>
      <c r="B45" s="34"/>
      <c r="C45" s="45" t="s">
        <v>1301</v>
      </c>
      <c r="D45" s="155"/>
      <c r="E45" s="155"/>
      <c r="F45" s="155"/>
    </row>
    <row r="46" spans="1:6" ht="13.5" thickBot="1">
      <c r="A46" s="185" t="s">
        <v>916</v>
      </c>
      <c r="B46" s="34"/>
      <c r="C46" s="45" t="s">
        <v>848</v>
      </c>
      <c r="D46" s="155"/>
      <c r="E46" s="155"/>
      <c r="F46" s="155"/>
    </row>
    <row r="47" spans="1:6" ht="15" customHeight="1" thickBot="1">
      <c r="A47" s="185" t="s">
        <v>917</v>
      </c>
      <c r="B47" s="210"/>
      <c r="C47" s="236" t="s">
        <v>1302</v>
      </c>
      <c r="D47" s="120">
        <f>+D34+D40+D45+D46</f>
        <v>19518</v>
      </c>
      <c r="E47" s="120">
        <f>+E34+E40+E45+E46</f>
        <v>24368</v>
      </c>
      <c r="F47" s="120">
        <f>+F34+F40+F45+F46</f>
        <v>22963</v>
      </c>
    </row>
    <row r="48" spans="1:6" ht="14.25" customHeight="1" thickBot="1">
      <c r="A48" s="237"/>
      <c r="B48" s="238"/>
      <c r="C48" s="238"/>
      <c r="D48" s="238"/>
      <c r="E48" s="238"/>
      <c r="F48" s="238"/>
    </row>
    <row r="49" spans="1:6" ht="13.5" thickBot="1">
      <c r="A49" s="239" t="s">
        <v>1287</v>
      </c>
      <c r="B49" s="240"/>
      <c r="C49" s="241"/>
      <c r="D49" s="105"/>
      <c r="E49" s="105"/>
      <c r="F49" s="105"/>
    </row>
    <row r="50" spans="1:6" ht="13.5" thickBot="1">
      <c r="A50" s="239" t="s">
        <v>1288</v>
      </c>
      <c r="B50" s="240"/>
      <c r="C50" s="241"/>
      <c r="D50" s="105"/>
      <c r="E50" s="105"/>
      <c r="F50" s="105"/>
    </row>
  </sheetData>
  <sheetProtection sheet="1"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2" sqref="C2:E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6"/>
      <c r="B1" s="187"/>
      <c r="C1" s="245"/>
      <c r="D1" s="245"/>
      <c r="E1" s="245"/>
      <c r="F1" s="243" t="s">
        <v>853</v>
      </c>
    </row>
    <row r="2" spans="1:6" s="98" customFormat="1" ht="25.5" customHeight="1">
      <c r="A2" s="1100" t="s">
        <v>1271</v>
      </c>
      <c r="B2" s="1101"/>
      <c r="C2" s="1102" t="s">
        <v>1312</v>
      </c>
      <c r="D2" s="1103"/>
      <c r="E2" s="1104"/>
      <c r="F2" s="246" t="s">
        <v>965</v>
      </c>
    </row>
    <row r="3" spans="1:6" s="98" customFormat="1" ht="16.5" thickBot="1">
      <c r="A3" s="190" t="s">
        <v>1270</v>
      </c>
      <c r="B3" s="191"/>
      <c r="C3" s="1105" t="s">
        <v>967</v>
      </c>
      <c r="D3" s="1106"/>
      <c r="E3" s="1106"/>
      <c r="F3" s="247" t="s">
        <v>966</v>
      </c>
    </row>
    <row r="4" spans="1:6" s="99" customFormat="1" ht="15.75" customHeight="1" thickBot="1">
      <c r="A4" s="192"/>
      <c r="B4" s="192"/>
      <c r="C4" s="192"/>
      <c r="D4" s="192"/>
      <c r="E4" s="192"/>
      <c r="F4" s="193" t="s">
        <v>951</v>
      </c>
    </row>
    <row r="5" spans="1:6" ht="13.5" thickBot="1">
      <c r="A5" s="1107" t="s">
        <v>1272</v>
      </c>
      <c r="B5" s="1108"/>
      <c r="C5" s="1111" t="s">
        <v>952</v>
      </c>
      <c r="D5" s="461" t="s">
        <v>85</v>
      </c>
      <c r="E5" s="461" t="s">
        <v>86</v>
      </c>
      <c r="F5" s="1098" t="s">
        <v>1330</v>
      </c>
    </row>
    <row r="6" spans="1:6" ht="13.5" thickBot="1">
      <c r="A6" s="1109"/>
      <c r="B6" s="1110"/>
      <c r="C6" s="1112"/>
      <c r="D6" s="1113" t="s">
        <v>96</v>
      </c>
      <c r="E6" s="1114"/>
      <c r="F6" s="1099"/>
    </row>
    <row r="7" spans="1:6" s="83" customFormat="1" ht="12.75" customHeight="1" thickBot="1">
      <c r="A7" s="181">
        <v>1</v>
      </c>
      <c r="B7" s="182">
        <v>2</v>
      </c>
      <c r="C7" s="182">
        <v>3</v>
      </c>
      <c r="D7" s="462">
        <v>4</v>
      </c>
      <c r="E7" s="462">
        <v>5</v>
      </c>
      <c r="F7" s="183">
        <v>6</v>
      </c>
    </row>
    <row r="8" spans="1:6" s="83" customFormat="1" ht="15.75" customHeight="1" thickBot="1">
      <c r="A8" s="194"/>
      <c r="B8" s="195"/>
      <c r="C8" s="195" t="s">
        <v>953</v>
      </c>
      <c r="D8" s="195"/>
      <c r="E8" s="195"/>
      <c r="F8" s="196"/>
    </row>
    <row r="9" spans="1:6" s="100" customFormat="1" ht="12" customHeight="1" thickBot="1">
      <c r="A9" s="181" t="s">
        <v>913</v>
      </c>
      <c r="B9" s="197"/>
      <c r="C9" s="198" t="s">
        <v>1289</v>
      </c>
      <c r="D9" s="120">
        <f>SUM(D10:D17)</f>
        <v>0</v>
      </c>
      <c r="E9" s="120">
        <f>SUM(E10:E17)</f>
        <v>0</v>
      </c>
      <c r="F9" s="120">
        <f>SUM(F10:F17)</f>
        <v>0</v>
      </c>
    </row>
    <row r="10" spans="1:6" s="100" customFormat="1" ht="12" customHeight="1">
      <c r="A10" s="202"/>
      <c r="B10" s="200" t="s">
        <v>1008</v>
      </c>
      <c r="C10" s="15" t="s">
        <v>1117</v>
      </c>
      <c r="D10" s="265"/>
      <c r="E10" s="265"/>
      <c r="F10" s="265"/>
    </row>
    <row r="11" spans="1:6" s="100" customFormat="1" ht="12" customHeight="1">
      <c r="A11" s="199"/>
      <c r="B11" s="200" t="s">
        <v>1009</v>
      </c>
      <c r="C11" s="9" t="s">
        <v>1118</v>
      </c>
      <c r="D11" s="260"/>
      <c r="E11" s="260"/>
      <c r="F11" s="260"/>
    </row>
    <row r="12" spans="1:6" s="100" customFormat="1" ht="12" customHeight="1">
      <c r="A12" s="199"/>
      <c r="B12" s="200" t="s">
        <v>1010</v>
      </c>
      <c r="C12" s="9" t="s">
        <v>1119</v>
      </c>
      <c r="D12" s="260"/>
      <c r="E12" s="260"/>
      <c r="F12" s="260"/>
    </row>
    <row r="13" spans="1:6" s="100" customFormat="1" ht="12" customHeight="1">
      <c r="A13" s="199"/>
      <c r="B13" s="200" t="s">
        <v>1011</v>
      </c>
      <c r="C13" s="9" t="s">
        <v>1120</v>
      </c>
      <c r="D13" s="260"/>
      <c r="E13" s="260"/>
      <c r="F13" s="260"/>
    </row>
    <row r="14" spans="1:6" s="100" customFormat="1" ht="12" customHeight="1">
      <c r="A14" s="199"/>
      <c r="B14" s="200" t="s">
        <v>1067</v>
      </c>
      <c r="C14" s="8" t="s">
        <v>1121</v>
      </c>
      <c r="D14" s="260"/>
      <c r="E14" s="260"/>
      <c r="F14" s="260"/>
    </row>
    <row r="15" spans="1:6" s="100" customFormat="1" ht="12" customHeight="1">
      <c r="A15" s="204"/>
      <c r="B15" s="200" t="s">
        <v>1012</v>
      </c>
      <c r="C15" s="9" t="s">
        <v>1122</v>
      </c>
      <c r="D15" s="266"/>
      <c r="E15" s="266"/>
      <c r="F15" s="266"/>
    </row>
    <row r="16" spans="1:6" s="101" customFormat="1" ht="12" customHeight="1">
      <c r="A16" s="199"/>
      <c r="B16" s="200" t="s">
        <v>1013</v>
      </c>
      <c r="C16" s="9" t="s">
        <v>1290</v>
      </c>
      <c r="D16" s="260"/>
      <c r="E16" s="260"/>
      <c r="F16" s="260"/>
    </row>
    <row r="17" spans="1:6" s="101" customFormat="1" ht="12" customHeight="1" thickBot="1">
      <c r="A17" s="205"/>
      <c r="B17" s="206" t="s">
        <v>1022</v>
      </c>
      <c r="C17" s="8" t="s">
        <v>1267</v>
      </c>
      <c r="D17" s="163"/>
      <c r="E17" s="163"/>
      <c r="F17" s="163"/>
    </row>
    <row r="18" spans="1:6" s="100" customFormat="1" ht="12" customHeight="1" thickBot="1">
      <c r="A18" s="181" t="s">
        <v>914</v>
      </c>
      <c r="B18" s="197"/>
      <c r="C18" s="198" t="s">
        <v>1291</v>
      </c>
      <c r="D18" s="120">
        <f>SUM(D19:D22)</f>
        <v>0</v>
      </c>
      <c r="E18" s="120">
        <f>SUM(E19:E22)</f>
        <v>0</v>
      </c>
      <c r="F18" s="120">
        <f>SUM(F19:F22)</f>
        <v>0</v>
      </c>
    </row>
    <row r="19" spans="1:6" s="101" customFormat="1" ht="12" customHeight="1">
      <c r="A19" s="199"/>
      <c r="B19" s="200" t="s">
        <v>1014</v>
      </c>
      <c r="C19" s="11" t="s">
        <v>1028</v>
      </c>
      <c r="D19" s="260"/>
      <c r="E19" s="260"/>
      <c r="F19" s="260"/>
    </row>
    <row r="20" spans="1:6" s="101" customFormat="1" ht="12" customHeight="1">
      <c r="A20" s="199"/>
      <c r="B20" s="200" t="s">
        <v>1015</v>
      </c>
      <c r="C20" s="9" t="s">
        <v>1029</v>
      </c>
      <c r="D20" s="260"/>
      <c r="E20" s="260"/>
      <c r="F20" s="260"/>
    </row>
    <row r="21" spans="1:6" s="101" customFormat="1" ht="12" customHeight="1">
      <c r="A21" s="199"/>
      <c r="B21" s="200" t="s">
        <v>1016</v>
      </c>
      <c r="C21" s="9" t="s">
        <v>1292</v>
      </c>
      <c r="D21" s="260"/>
      <c r="E21" s="260"/>
      <c r="F21" s="260"/>
    </row>
    <row r="22" spans="1:6" s="101" customFormat="1" ht="12" customHeight="1" thickBot="1">
      <c r="A22" s="199"/>
      <c r="B22" s="200" t="s">
        <v>1017</v>
      </c>
      <c r="C22" s="9" t="s">
        <v>1030</v>
      </c>
      <c r="D22" s="260"/>
      <c r="E22" s="260"/>
      <c r="F22" s="260"/>
    </row>
    <row r="23" spans="1:6" s="101" customFormat="1" ht="12" customHeight="1" thickBot="1">
      <c r="A23" s="185" t="s">
        <v>915</v>
      </c>
      <c r="B23" s="109"/>
      <c r="C23" s="109" t="s">
        <v>1293</v>
      </c>
      <c r="D23" s="155"/>
      <c r="E23" s="155"/>
      <c r="F23" s="155"/>
    </row>
    <row r="24" spans="1:6" s="100" customFormat="1" ht="12" customHeight="1" thickBot="1">
      <c r="A24" s="185" t="s">
        <v>916</v>
      </c>
      <c r="B24" s="197"/>
      <c r="C24" s="109" t="s">
        <v>1294</v>
      </c>
      <c r="D24" s="155"/>
      <c r="E24" s="155"/>
      <c r="F24" s="155"/>
    </row>
    <row r="25" spans="1:6" s="100" customFormat="1" ht="12" customHeight="1" thickBot="1">
      <c r="A25" s="181" t="s">
        <v>917</v>
      </c>
      <c r="B25" s="160"/>
      <c r="C25" s="109" t="s">
        <v>1295</v>
      </c>
      <c r="D25" s="261">
        <f>+D26+D27</f>
        <v>0</v>
      </c>
      <c r="E25" s="261">
        <f>+E26+E27</f>
        <v>0</v>
      </c>
      <c r="F25" s="261">
        <f>+F26+F27</f>
        <v>0</v>
      </c>
    </row>
    <row r="26" spans="1:6" s="100" customFormat="1" ht="12" customHeight="1">
      <c r="A26" s="202"/>
      <c r="B26" s="156" t="s">
        <v>992</v>
      </c>
      <c r="C26" s="133" t="s">
        <v>984</v>
      </c>
      <c r="D26" s="256"/>
      <c r="E26" s="256"/>
      <c r="F26" s="256"/>
    </row>
    <row r="27" spans="1:6" s="100" customFormat="1" ht="12" customHeight="1" thickBot="1">
      <c r="A27" s="208"/>
      <c r="B27" s="158" t="s">
        <v>993</v>
      </c>
      <c r="C27" s="135" t="s">
        <v>1296</v>
      </c>
      <c r="D27" s="257"/>
      <c r="E27" s="257"/>
      <c r="F27" s="257"/>
    </row>
    <row r="28" spans="1:6" s="101" customFormat="1" ht="12" customHeight="1" thickBot="1">
      <c r="A28" s="216" t="s">
        <v>918</v>
      </c>
      <c r="B28" s="217"/>
      <c r="C28" s="109" t="s">
        <v>1297</v>
      </c>
      <c r="D28" s="155"/>
      <c r="E28" s="155"/>
      <c r="F28" s="155"/>
    </row>
    <row r="29" spans="1:6" s="101" customFormat="1" ht="15" customHeight="1" thickBot="1">
      <c r="A29" s="216" t="s">
        <v>919</v>
      </c>
      <c r="B29" s="923"/>
      <c r="C29" s="924" t="s">
        <v>851</v>
      </c>
      <c r="D29" s="264"/>
      <c r="E29" s="264"/>
      <c r="F29" s="264"/>
    </row>
    <row r="30" spans="1:6" s="101" customFormat="1" ht="15" customHeight="1" thickBot="1">
      <c r="A30" s="216" t="s">
        <v>920</v>
      </c>
      <c r="B30" s="221"/>
      <c r="C30" s="222" t="s">
        <v>1298</v>
      </c>
      <c r="D30" s="261">
        <f>SUM(D9,D18,D23,D24,D25,D28,D29)</f>
        <v>0</v>
      </c>
      <c r="E30" s="261">
        <f>SUM(E9,E18,E23,E24,E25,E28,E29)</f>
        <v>0</v>
      </c>
      <c r="F30" s="261">
        <f>SUM(F9,F18,F23,F24,F25,F28,F29)</f>
        <v>0</v>
      </c>
    </row>
    <row r="31" spans="1:6" ht="12.75">
      <c r="A31" s="224"/>
      <c r="B31" s="224"/>
      <c r="C31" s="225"/>
      <c r="D31" s="225"/>
      <c r="E31" s="225"/>
      <c r="F31" s="226"/>
    </row>
    <row r="32" spans="1:6" s="83" customFormat="1" ht="16.5" customHeight="1" thickBot="1">
      <c r="A32" s="227"/>
      <c r="B32" s="228"/>
      <c r="C32" s="228"/>
      <c r="D32" s="228"/>
      <c r="E32" s="228"/>
      <c r="F32" s="228"/>
    </row>
    <row r="33" spans="1:6" s="102" customFormat="1" ht="12" customHeight="1" thickBot="1">
      <c r="A33" s="229"/>
      <c r="B33" s="230"/>
      <c r="C33" s="231" t="s">
        <v>959</v>
      </c>
      <c r="D33" s="231"/>
      <c r="E33" s="231"/>
      <c r="F33" s="232"/>
    </row>
    <row r="34" spans="1:6" ht="12" customHeight="1" thickBot="1">
      <c r="A34" s="185" t="s">
        <v>913</v>
      </c>
      <c r="B34" s="34"/>
      <c r="C34" s="45" t="s">
        <v>1190</v>
      </c>
      <c r="D34" s="120">
        <f>SUM(D35:D39)</f>
        <v>787</v>
      </c>
      <c r="E34" s="120">
        <f>SUM(E35:E39)</f>
        <v>1604</v>
      </c>
      <c r="F34" s="120">
        <f>SUM(F35:F39)</f>
        <v>1567</v>
      </c>
    </row>
    <row r="35" spans="1:6" ht="12" customHeight="1">
      <c r="A35" s="233"/>
      <c r="B35" s="154" t="s">
        <v>1008</v>
      </c>
      <c r="C35" s="11" t="s">
        <v>944</v>
      </c>
      <c r="D35" s="127"/>
      <c r="E35" s="127"/>
      <c r="F35" s="127"/>
    </row>
    <row r="36" spans="1:6" ht="12" customHeight="1">
      <c r="A36" s="234"/>
      <c r="B36" s="149" t="s">
        <v>1009</v>
      </c>
      <c r="C36" s="9" t="s">
        <v>1191</v>
      </c>
      <c r="D36" s="260"/>
      <c r="E36" s="260"/>
      <c r="F36" s="260"/>
    </row>
    <row r="37" spans="1:6" ht="12" customHeight="1">
      <c r="A37" s="234"/>
      <c r="B37" s="149" t="s">
        <v>1010</v>
      </c>
      <c r="C37" s="9" t="s">
        <v>1056</v>
      </c>
      <c r="D37" s="260">
        <v>787</v>
      </c>
      <c r="E37" s="260">
        <v>1604</v>
      </c>
      <c r="F37" s="260">
        <v>1567</v>
      </c>
    </row>
    <row r="38" spans="1:6" ht="12" customHeight="1">
      <c r="A38" s="234"/>
      <c r="B38" s="149" t="s">
        <v>1011</v>
      </c>
      <c r="C38" s="9" t="s">
        <v>1192</v>
      </c>
      <c r="D38" s="260"/>
      <c r="E38" s="260"/>
      <c r="F38" s="260"/>
    </row>
    <row r="39" spans="1:6" ht="12" customHeight="1" thickBot="1">
      <c r="A39" s="234"/>
      <c r="B39" s="149" t="s">
        <v>1021</v>
      </c>
      <c r="C39" s="9" t="s">
        <v>1193</v>
      </c>
      <c r="D39" s="260"/>
      <c r="E39" s="260"/>
      <c r="F39" s="260"/>
    </row>
    <row r="40" spans="1:6" s="102" customFormat="1" ht="12" customHeight="1" thickBot="1">
      <c r="A40" s="185" t="s">
        <v>914</v>
      </c>
      <c r="B40" s="34"/>
      <c r="C40" s="45" t="s">
        <v>1299</v>
      </c>
      <c r="D40" s="120">
        <f>SUM(D41:D44)</f>
        <v>0</v>
      </c>
      <c r="E40" s="120">
        <f>SUM(E41:E44)</f>
        <v>444</v>
      </c>
      <c r="F40" s="120">
        <f>SUM(F41:F44)</f>
        <v>444</v>
      </c>
    </row>
    <row r="41" spans="1:6" ht="12" customHeight="1">
      <c r="A41" s="233"/>
      <c r="B41" s="154" t="s">
        <v>1014</v>
      </c>
      <c r="C41" s="11" t="s">
        <v>1196</v>
      </c>
      <c r="D41" s="127"/>
      <c r="E41" s="127"/>
      <c r="F41" s="127"/>
    </row>
    <row r="42" spans="1:6" ht="12" customHeight="1">
      <c r="A42" s="234"/>
      <c r="B42" s="149" t="s">
        <v>1015</v>
      </c>
      <c r="C42" s="9" t="s">
        <v>1197</v>
      </c>
      <c r="D42" s="260"/>
      <c r="E42" s="260">
        <v>444</v>
      </c>
      <c r="F42" s="260">
        <v>444</v>
      </c>
    </row>
    <row r="43" spans="1:6" ht="12" customHeight="1">
      <c r="A43" s="234"/>
      <c r="B43" s="149" t="s">
        <v>1016</v>
      </c>
      <c r="C43" s="9" t="s">
        <v>1204</v>
      </c>
      <c r="D43" s="260"/>
      <c r="E43" s="260"/>
      <c r="F43" s="260"/>
    </row>
    <row r="44" spans="1:6" ht="12" customHeight="1" thickBot="1">
      <c r="A44" s="234"/>
      <c r="B44" s="149" t="s">
        <v>1017</v>
      </c>
      <c r="C44" s="9" t="s">
        <v>960</v>
      </c>
      <c r="D44" s="260"/>
      <c r="E44" s="260"/>
      <c r="F44" s="260"/>
    </row>
    <row r="45" spans="1:6" ht="15" customHeight="1" thickBot="1">
      <c r="A45" s="185" t="s">
        <v>915</v>
      </c>
      <c r="B45" s="34"/>
      <c r="C45" s="45" t="s">
        <v>1301</v>
      </c>
      <c r="D45" s="155"/>
      <c r="E45" s="155"/>
      <c r="F45" s="155"/>
    </row>
    <row r="46" spans="1:6" ht="13.5" thickBot="1">
      <c r="A46" s="185" t="s">
        <v>916</v>
      </c>
      <c r="B46" s="34"/>
      <c r="C46" s="45" t="s">
        <v>848</v>
      </c>
      <c r="D46" s="155"/>
      <c r="E46" s="155"/>
      <c r="F46" s="155"/>
    </row>
    <row r="47" spans="1:6" ht="15" customHeight="1" thickBot="1">
      <c r="A47" s="185" t="s">
        <v>917</v>
      </c>
      <c r="B47" s="210"/>
      <c r="C47" s="236" t="s">
        <v>1302</v>
      </c>
      <c r="D47" s="120">
        <f>+D34+D40+D45+D46</f>
        <v>787</v>
      </c>
      <c r="E47" s="120">
        <f>+E34+E40+E45+E46</f>
        <v>2048</v>
      </c>
      <c r="F47" s="120">
        <f>+F34+F40+F45+F46</f>
        <v>2011</v>
      </c>
    </row>
    <row r="48" spans="1:6" ht="14.25" customHeight="1" thickBot="1">
      <c r="A48" s="237"/>
      <c r="B48" s="238"/>
      <c r="C48" s="238"/>
      <c r="D48" s="238"/>
      <c r="E48" s="238"/>
      <c r="F48" s="238"/>
    </row>
    <row r="49" spans="1:6" ht="13.5" thickBot="1">
      <c r="A49" s="239" t="s">
        <v>1287</v>
      </c>
      <c r="B49" s="240"/>
      <c r="C49" s="241"/>
      <c r="D49" s="105"/>
      <c r="E49" s="105"/>
      <c r="F49" s="105"/>
    </row>
    <row r="50" spans="1:6" ht="13.5" thickBot="1">
      <c r="A50" s="239" t="s">
        <v>1288</v>
      </c>
      <c r="B50" s="240"/>
      <c r="C50" s="241"/>
      <c r="D50" s="105"/>
      <c r="E50" s="105"/>
      <c r="F50" s="105"/>
    </row>
  </sheetData>
  <sheetProtection sheet="1"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0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6"/>
      <c r="B1" s="187"/>
      <c r="C1" s="245"/>
      <c r="D1" s="245"/>
      <c r="E1" s="245"/>
      <c r="F1" s="243" t="s">
        <v>854</v>
      </c>
    </row>
    <row r="2" spans="1:6" s="98" customFormat="1" ht="25.5" customHeight="1">
      <c r="A2" s="1100" t="s">
        <v>1271</v>
      </c>
      <c r="B2" s="1101"/>
      <c r="C2" s="1102" t="s">
        <v>1312</v>
      </c>
      <c r="D2" s="1103"/>
      <c r="E2" s="1104"/>
      <c r="F2" s="246" t="s">
        <v>965</v>
      </c>
    </row>
    <row r="3" spans="1:6" s="98" customFormat="1" ht="16.5" thickBot="1">
      <c r="A3" s="190" t="s">
        <v>1270</v>
      </c>
      <c r="B3" s="191"/>
      <c r="C3" s="1105" t="s">
        <v>1303</v>
      </c>
      <c r="D3" s="1106"/>
      <c r="E3" s="1106"/>
      <c r="F3" s="247" t="s">
        <v>968</v>
      </c>
    </row>
    <row r="4" spans="1:6" s="99" customFormat="1" ht="15.75" customHeight="1" thickBot="1">
      <c r="A4" s="192"/>
      <c r="B4" s="192"/>
      <c r="C4" s="192"/>
      <c r="D4" s="192"/>
      <c r="E4" s="192"/>
      <c r="F4" s="193" t="s">
        <v>951</v>
      </c>
    </row>
    <row r="5" spans="1:6" ht="13.5" thickBot="1">
      <c r="A5" s="1107" t="s">
        <v>1272</v>
      </c>
      <c r="B5" s="1108"/>
      <c r="C5" s="1111" t="s">
        <v>952</v>
      </c>
      <c r="D5" s="461" t="s">
        <v>85</v>
      </c>
      <c r="E5" s="461" t="s">
        <v>86</v>
      </c>
      <c r="F5" s="1098" t="s">
        <v>1330</v>
      </c>
    </row>
    <row r="6" spans="1:6" ht="13.5" thickBot="1">
      <c r="A6" s="1109"/>
      <c r="B6" s="1110"/>
      <c r="C6" s="1112"/>
      <c r="D6" s="1113" t="s">
        <v>96</v>
      </c>
      <c r="E6" s="1114"/>
      <c r="F6" s="1099"/>
    </row>
    <row r="7" spans="1:6" s="83" customFormat="1" ht="12.75" customHeight="1" thickBot="1">
      <c r="A7" s="181">
        <v>1</v>
      </c>
      <c r="B7" s="182">
        <v>2</v>
      </c>
      <c r="C7" s="182">
        <v>3</v>
      </c>
      <c r="D7" s="462">
        <v>4</v>
      </c>
      <c r="E7" s="462">
        <v>5</v>
      </c>
      <c r="F7" s="183">
        <v>6</v>
      </c>
    </row>
    <row r="8" spans="1:6" s="83" customFormat="1" ht="15.75" customHeight="1" thickBot="1">
      <c r="A8" s="194"/>
      <c r="B8" s="195"/>
      <c r="C8" s="195" t="s">
        <v>953</v>
      </c>
      <c r="D8" s="195"/>
      <c r="E8" s="195"/>
      <c r="F8" s="196"/>
    </row>
    <row r="9" spans="1:6" s="100" customFormat="1" ht="12" customHeight="1" thickBot="1">
      <c r="A9" s="181" t="s">
        <v>913</v>
      </c>
      <c r="B9" s="197"/>
      <c r="C9" s="198" t="s">
        <v>1289</v>
      </c>
      <c r="D9" s="120">
        <f>SUM(D10:D17)</f>
        <v>0</v>
      </c>
      <c r="E9" s="120">
        <f>SUM(E10:E17)</f>
        <v>0</v>
      </c>
      <c r="F9" s="120">
        <f>SUM(F10:F17)</f>
        <v>0</v>
      </c>
    </row>
    <row r="10" spans="1:6" s="100" customFormat="1" ht="12" customHeight="1">
      <c r="A10" s="202"/>
      <c r="B10" s="200" t="s">
        <v>1008</v>
      </c>
      <c r="C10" s="15" t="s">
        <v>1117</v>
      </c>
      <c r="D10" s="265"/>
      <c r="E10" s="265"/>
      <c r="F10" s="265"/>
    </row>
    <row r="11" spans="1:6" s="100" customFormat="1" ht="12" customHeight="1">
      <c r="A11" s="199"/>
      <c r="B11" s="200" t="s">
        <v>1009</v>
      </c>
      <c r="C11" s="9" t="s">
        <v>1118</v>
      </c>
      <c r="D11" s="260"/>
      <c r="E11" s="260"/>
      <c r="F11" s="260"/>
    </row>
    <row r="12" spans="1:6" s="100" customFormat="1" ht="12" customHeight="1">
      <c r="A12" s="199"/>
      <c r="B12" s="200" t="s">
        <v>1010</v>
      </c>
      <c r="C12" s="9" t="s">
        <v>1119</v>
      </c>
      <c r="D12" s="260"/>
      <c r="E12" s="260"/>
      <c r="F12" s="260"/>
    </row>
    <row r="13" spans="1:6" s="100" customFormat="1" ht="12" customHeight="1">
      <c r="A13" s="199"/>
      <c r="B13" s="200" t="s">
        <v>1011</v>
      </c>
      <c r="C13" s="9" t="s">
        <v>1120</v>
      </c>
      <c r="D13" s="260"/>
      <c r="E13" s="260"/>
      <c r="F13" s="260"/>
    </row>
    <row r="14" spans="1:6" s="100" customFormat="1" ht="12" customHeight="1">
      <c r="A14" s="199"/>
      <c r="B14" s="200" t="s">
        <v>1067</v>
      </c>
      <c r="C14" s="8" t="s">
        <v>1121</v>
      </c>
      <c r="D14" s="260"/>
      <c r="E14" s="260"/>
      <c r="F14" s="260"/>
    </row>
    <row r="15" spans="1:6" s="100" customFormat="1" ht="12" customHeight="1">
      <c r="A15" s="204"/>
      <c r="B15" s="200" t="s">
        <v>1012</v>
      </c>
      <c r="C15" s="9" t="s">
        <v>1122</v>
      </c>
      <c r="D15" s="266"/>
      <c r="E15" s="266"/>
      <c r="F15" s="266"/>
    </row>
    <row r="16" spans="1:6" s="101" customFormat="1" ht="12" customHeight="1">
      <c r="A16" s="199"/>
      <c r="B16" s="200" t="s">
        <v>1013</v>
      </c>
      <c r="C16" s="9" t="s">
        <v>1290</v>
      </c>
      <c r="D16" s="260"/>
      <c r="E16" s="260"/>
      <c r="F16" s="260"/>
    </row>
    <row r="17" spans="1:6" s="101" customFormat="1" ht="12" customHeight="1" thickBot="1">
      <c r="A17" s="205"/>
      <c r="B17" s="206" t="s">
        <v>1022</v>
      </c>
      <c r="C17" s="8" t="s">
        <v>1267</v>
      </c>
      <c r="D17" s="163"/>
      <c r="E17" s="163"/>
      <c r="F17" s="163"/>
    </row>
    <row r="18" spans="1:6" s="100" customFormat="1" ht="12" customHeight="1" thickBot="1">
      <c r="A18" s="181" t="s">
        <v>914</v>
      </c>
      <c r="B18" s="197"/>
      <c r="C18" s="198" t="s">
        <v>1291</v>
      </c>
      <c r="D18" s="120">
        <f>SUM(D19:D22)</f>
        <v>4855</v>
      </c>
      <c r="E18" s="120">
        <f>SUM(E19:E22)</f>
        <v>4855</v>
      </c>
      <c r="F18" s="120">
        <f>SUM(F19:F22)</f>
        <v>11</v>
      </c>
    </row>
    <row r="19" spans="1:6" s="101" customFormat="1" ht="12" customHeight="1">
      <c r="A19" s="199"/>
      <c r="B19" s="200" t="s">
        <v>1014</v>
      </c>
      <c r="C19" s="11" t="s">
        <v>1028</v>
      </c>
      <c r="D19" s="260"/>
      <c r="E19" s="260"/>
      <c r="F19" s="260"/>
    </row>
    <row r="20" spans="1:6" s="101" customFormat="1" ht="12" customHeight="1">
      <c r="A20" s="199"/>
      <c r="B20" s="200" t="s">
        <v>1015</v>
      </c>
      <c r="C20" s="9" t="s">
        <v>1029</v>
      </c>
      <c r="D20" s="260">
        <v>4855</v>
      </c>
      <c r="E20" s="260">
        <v>4855</v>
      </c>
      <c r="F20" s="260">
        <v>11</v>
      </c>
    </row>
    <row r="21" spans="1:6" s="101" customFormat="1" ht="12" customHeight="1">
      <c r="A21" s="199"/>
      <c r="B21" s="200" t="s">
        <v>1016</v>
      </c>
      <c r="C21" s="9" t="s">
        <v>1292</v>
      </c>
      <c r="D21" s="260"/>
      <c r="E21" s="260"/>
      <c r="F21" s="260"/>
    </row>
    <row r="22" spans="1:6" s="101" customFormat="1" ht="12" customHeight="1" thickBot="1">
      <c r="A22" s="199"/>
      <c r="B22" s="200" t="s">
        <v>1017</v>
      </c>
      <c r="C22" s="9" t="s">
        <v>1030</v>
      </c>
      <c r="D22" s="260"/>
      <c r="E22" s="260"/>
      <c r="F22" s="260"/>
    </row>
    <row r="23" spans="1:6" s="101" customFormat="1" ht="12" customHeight="1" thickBot="1">
      <c r="A23" s="185" t="s">
        <v>915</v>
      </c>
      <c r="B23" s="109"/>
      <c r="C23" s="109" t="s">
        <v>1293</v>
      </c>
      <c r="D23" s="155"/>
      <c r="E23" s="155"/>
      <c r="F23" s="155"/>
    </row>
    <row r="24" spans="1:6" s="100" customFormat="1" ht="12" customHeight="1" thickBot="1">
      <c r="A24" s="185" t="s">
        <v>916</v>
      </c>
      <c r="B24" s="197"/>
      <c r="C24" s="109" t="s">
        <v>1294</v>
      </c>
      <c r="D24" s="155"/>
      <c r="E24" s="155"/>
      <c r="F24" s="155"/>
    </row>
    <row r="25" spans="1:6" s="100" customFormat="1" ht="12" customHeight="1" thickBot="1">
      <c r="A25" s="181" t="s">
        <v>917</v>
      </c>
      <c r="B25" s="160"/>
      <c r="C25" s="109" t="s">
        <v>1295</v>
      </c>
      <c r="D25" s="261">
        <f>+D26+D27</f>
        <v>0</v>
      </c>
      <c r="E25" s="261">
        <f>+E26+E27</f>
        <v>0</v>
      </c>
      <c r="F25" s="261">
        <f>+F26+F27</f>
        <v>0</v>
      </c>
    </row>
    <row r="26" spans="1:6" s="100" customFormat="1" ht="12" customHeight="1">
      <c r="A26" s="202"/>
      <c r="B26" s="156" t="s">
        <v>992</v>
      </c>
      <c r="C26" s="133" t="s">
        <v>984</v>
      </c>
      <c r="D26" s="256"/>
      <c r="E26" s="256"/>
      <c r="F26" s="256"/>
    </row>
    <row r="27" spans="1:6" s="100" customFormat="1" ht="12" customHeight="1" thickBot="1">
      <c r="A27" s="208"/>
      <c r="B27" s="158" t="s">
        <v>993</v>
      </c>
      <c r="C27" s="135" t="s">
        <v>1296</v>
      </c>
      <c r="D27" s="257"/>
      <c r="E27" s="257"/>
      <c r="F27" s="257"/>
    </row>
    <row r="28" spans="1:6" s="101" customFormat="1" ht="12" customHeight="1" thickBot="1">
      <c r="A28" s="216" t="s">
        <v>918</v>
      </c>
      <c r="B28" s="217"/>
      <c r="C28" s="109" t="s">
        <v>1297</v>
      </c>
      <c r="D28" s="155"/>
      <c r="E28" s="155"/>
      <c r="F28" s="155"/>
    </row>
    <row r="29" spans="1:6" s="101" customFormat="1" ht="15" customHeight="1" thickBot="1">
      <c r="A29" s="216" t="s">
        <v>919</v>
      </c>
      <c r="B29" s="923"/>
      <c r="C29" s="924" t="s">
        <v>851</v>
      </c>
      <c r="D29" s="264"/>
      <c r="E29" s="264"/>
      <c r="F29" s="264"/>
    </row>
    <row r="30" spans="1:6" s="101" customFormat="1" ht="15" customHeight="1" thickBot="1">
      <c r="A30" s="216" t="s">
        <v>920</v>
      </c>
      <c r="B30" s="221"/>
      <c r="C30" s="222" t="s">
        <v>1298</v>
      </c>
      <c r="D30" s="261">
        <f>SUM(D9,D18,D23,D24,D25,D28,D29)</f>
        <v>4855</v>
      </c>
      <c r="E30" s="261">
        <f>SUM(E9,E18,E23,E24,E25,E28,E29)</f>
        <v>4855</v>
      </c>
      <c r="F30" s="261">
        <f>SUM(F9,F18,F23,F24,F25,F28,F29)</f>
        <v>11</v>
      </c>
    </row>
    <row r="31" spans="1:6" ht="12.75">
      <c r="A31" s="224"/>
      <c r="B31" s="224"/>
      <c r="C31" s="225"/>
      <c r="D31" s="225"/>
      <c r="E31" s="225"/>
      <c r="F31" s="226"/>
    </row>
    <row r="32" spans="1:6" s="83" customFormat="1" ht="16.5" customHeight="1" thickBot="1">
      <c r="A32" s="227"/>
      <c r="B32" s="228"/>
      <c r="C32" s="228"/>
      <c r="D32" s="228"/>
      <c r="E32" s="228"/>
      <c r="F32" s="228"/>
    </row>
    <row r="33" spans="1:6" s="102" customFormat="1" ht="12" customHeight="1" thickBot="1">
      <c r="A33" s="229"/>
      <c r="B33" s="230"/>
      <c r="C33" s="231" t="s">
        <v>959</v>
      </c>
      <c r="D33" s="231"/>
      <c r="E33" s="231"/>
      <c r="F33" s="232"/>
    </row>
    <row r="34" spans="1:6" ht="12" customHeight="1" thickBot="1">
      <c r="A34" s="185" t="s">
        <v>913</v>
      </c>
      <c r="B34" s="34"/>
      <c r="C34" s="45" t="s">
        <v>1190</v>
      </c>
      <c r="D34" s="120">
        <f>SUM(D35:D39)</f>
        <v>165</v>
      </c>
      <c r="E34" s="120">
        <f>SUM(E35:E39)</f>
        <v>165</v>
      </c>
      <c r="F34" s="120">
        <f>SUM(F35:F39)</f>
        <v>89</v>
      </c>
    </row>
    <row r="35" spans="1:6" ht="12" customHeight="1">
      <c r="A35" s="233"/>
      <c r="B35" s="154" t="s">
        <v>1008</v>
      </c>
      <c r="C35" s="11" t="s">
        <v>944</v>
      </c>
      <c r="D35" s="127"/>
      <c r="E35" s="127"/>
      <c r="F35" s="127"/>
    </row>
    <row r="36" spans="1:6" ht="12" customHeight="1">
      <c r="A36" s="234"/>
      <c r="B36" s="149" t="s">
        <v>1009</v>
      </c>
      <c r="C36" s="9" t="s">
        <v>1191</v>
      </c>
      <c r="D36" s="260"/>
      <c r="E36" s="260"/>
      <c r="F36" s="260"/>
    </row>
    <row r="37" spans="1:6" ht="12" customHeight="1">
      <c r="A37" s="234"/>
      <c r="B37" s="149" t="s">
        <v>1010</v>
      </c>
      <c r="C37" s="9" t="s">
        <v>1056</v>
      </c>
      <c r="D37" s="260">
        <v>165</v>
      </c>
      <c r="E37" s="260">
        <v>165</v>
      </c>
      <c r="F37" s="260">
        <v>89</v>
      </c>
    </row>
    <row r="38" spans="1:6" ht="12" customHeight="1">
      <c r="A38" s="234"/>
      <c r="B38" s="149" t="s">
        <v>1011</v>
      </c>
      <c r="C38" s="9" t="s">
        <v>1192</v>
      </c>
      <c r="D38" s="260"/>
      <c r="E38" s="260"/>
      <c r="F38" s="260"/>
    </row>
    <row r="39" spans="1:6" ht="12" customHeight="1" thickBot="1">
      <c r="A39" s="234"/>
      <c r="B39" s="149" t="s">
        <v>1021</v>
      </c>
      <c r="C39" s="9" t="s">
        <v>1193</v>
      </c>
      <c r="D39" s="260"/>
      <c r="E39" s="260"/>
      <c r="F39" s="260"/>
    </row>
    <row r="40" spans="1:6" s="102" customFormat="1" ht="12" customHeight="1" thickBot="1">
      <c r="A40" s="185" t="s">
        <v>914</v>
      </c>
      <c r="B40" s="34"/>
      <c r="C40" s="45" t="s">
        <v>1299</v>
      </c>
      <c r="D40" s="120">
        <f>SUM(D41:D44)</f>
        <v>6166</v>
      </c>
      <c r="E40" s="120">
        <f>SUM(E41:E44)</f>
        <v>6916</v>
      </c>
      <c r="F40" s="120">
        <f>SUM(F41:F44)</f>
        <v>6882</v>
      </c>
    </row>
    <row r="41" spans="1:6" ht="12" customHeight="1">
      <c r="A41" s="233"/>
      <c r="B41" s="154" t="s">
        <v>1014</v>
      </c>
      <c r="C41" s="11" t="s">
        <v>1196</v>
      </c>
      <c r="D41" s="127">
        <v>6166</v>
      </c>
      <c r="E41" s="127">
        <v>6916</v>
      </c>
      <c r="F41" s="127">
        <v>6882</v>
      </c>
    </row>
    <row r="42" spans="1:6" ht="12" customHeight="1">
      <c r="A42" s="234"/>
      <c r="B42" s="149" t="s">
        <v>1015</v>
      </c>
      <c r="C42" s="9" t="s">
        <v>1197</v>
      </c>
      <c r="D42" s="260"/>
      <c r="E42" s="260"/>
      <c r="F42" s="260"/>
    </row>
    <row r="43" spans="1:6" ht="12" customHeight="1">
      <c r="A43" s="234"/>
      <c r="B43" s="149" t="s">
        <v>1016</v>
      </c>
      <c r="C43" s="9" t="s">
        <v>1204</v>
      </c>
      <c r="D43" s="260"/>
      <c r="E43" s="260"/>
      <c r="F43" s="260"/>
    </row>
    <row r="44" spans="1:6" ht="12" customHeight="1" thickBot="1">
      <c r="A44" s="234"/>
      <c r="B44" s="149" t="s">
        <v>1017</v>
      </c>
      <c r="C44" s="9" t="s">
        <v>960</v>
      </c>
      <c r="D44" s="260"/>
      <c r="E44" s="260"/>
      <c r="F44" s="260"/>
    </row>
    <row r="45" spans="1:6" ht="15" customHeight="1" thickBot="1">
      <c r="A45" s="185" t="s">
        <v>915</v>
      </c>
      <c r="B45" s="34"/>
      <c r="C45" s="45" t="s">
        <v>1301</v>
      </c>
      <c r="D45" s="155"/>
      <c r="E45" s="155"/>
      <c r="F45" s="155"/>
    </row>
    <row r="46" spans="1:6" ht="13.5" thickBot="1">
      <c r="A46" s="185" t="s">
        <v>916</v>
      </c>
      <c r="B46" s="34"/>
      <c r="C46" s="45" t="s">
        <v>848</v>
      </c>
      <c r="D46" s="155"/>
      <c r="E46" s="155"/>
      <c r="F46" s="155"/>
    </row>
    <row r="47" spans="1:6" ht="15" customHeight="1" thickBot="1">
      <c r="A47" s="185" t="s">
        <v>917</v>
      </c>
      <c r="B47" s="210"/>
      <c r="C47" s="236" t="s">
        <v>1302</v>
      </c>
      <c r="D47" s="120">
        <f>+D34+D40+D45+D46</f>
        <v>6331</v>
      </c>
      <c r="E47" s="120">
        <f>+E34+E40+E45+E46</f>
        <v>7081</v>
      </c>
      <c r="F47" s="120">
        <f>+F34+F40+F45+F46</f>
        <v>6971</v>
      </c>
    </row>
    <row r="48" spans="1:6" ht="14.25" customHeight="1" thickBot="1">
      <c r="A48" s="237"/>
      <c r="B48" s="238"/>
      <c r="C48" s="238"/>
      <c r="D48" s="238"/>
      <c r="E48" s="238"/>
      <c r="F48" s="238"/>
    </row>
    <row r="49" spans="1:6" ht="13.5" thickBot="1">
      <c r="A49" s="239" t="s">
        <v>1287</v>
      </c>
      <c r="B49" s="240"/>
      <c r="C49" s="241"/>
      <c r="D49" s="105"/>
      <c r="E49" s="105"/>
      <c r="F49" s="105"/>
    </row>
    <row r="50" spans="1:6" ht="13.5" thickBot="1">
      <c r="A50" s="239" t="s">
        <v>1288</v>
      </c>
      <c r="B50" s="240"/>
      <c r="C50" s="241"/>
      <c r="D50" s="105"/>
      <c r="E50" s="105"/>
      <c r="F50" s="105"/>
    </row>
    <row r="51" spans="1:6" ht="13.5" thickBot="1">
      <c r="A51" s="1052"/>
      <c r="B51" s="1053"/>
      <c r="C51" s="1054"/>
      <c r="D51" s="1055"/>
      <c r="E51" s="1055"/>
      <c r="F51" s="1056"/>
    </row>
    <row r="52" spans="1:6" ht="23.25" customHeight="1">
      <c r="A52" s="1037" t="s">
        <v>1271</v>
      </c>
      <c r="B52" s="1038"/>
      <c r="C52" s="1039" t="s">
        <v>1312</v>
      </c>
      <c r="D52" s="1040"/>
      <c r="E52" s="1041"/>
      <c r="F52" s="246" t="s">
        <v>965</v>
      </c>
    </row>
    <row r="53" spans="1:6" ht="13.5" thickBot="1">
      <c r="A53" s="190" t="s">
        <v>1270</v>
      </c>
      <c r="B53" s="191"/>
      <c r="C53" s="1042" t="s">
        <v>171</v>
      </c>
      <c r="D53" s="1043"/>
      <c r="E53" s="1043"/>
      <c r="F53" s="247" t="s">
        <v>969</v>
      </c>
    </row>
    <row r="54" spans="1:6" ht="14.25" thickBot="1">
      <c r="A54" s="192"/>
      <c r="B54" s="192"/>
      <c r="C54" s="192"/>
      <c r="D54" s="192"/>
      <c r="E54" s="192"/>
      <c r="F54" s="193" t="s">
        <v>951</v>
      </c>
    </row>
    <row r="55" spans="1:6" ht="13.5" thickBot="1">
      <c r="A55" s="1044" t="s">
        <v>1272</v>
      </c>
      <c r="B55" s="1045"/>
      <c r="C55" s="1048" t="s">
        <v>952</v>
      </c>
      <c r="D55" s="461" t="s">
        <v>85</v>
      </c>
      <c r="E55" s="461" t="s">
        <v>86</v>
      </c>
      <c r="F55" s="1035" t="s">
        <v>1330</v>
      </c>
    </row>
    <row r="56" spans="1:6" ht="13.5" thickBot="1">
      <c r="A56" s="1046"/>
      <c r="B56" s="1047"/>
      <c r="C56" s="1049"/>
      <c r="D56" s="1050" t="s">
        <v>96</v>
      </c>
      <c r="E56" s="1051"/>
      <c r="F56" s="1036"/>
    </row>
    <row r="57" spans="1:6" ht="13.5" thickBot="1">
      <c r="A57" s="181">
        <v>1</v>
      </c>
      <c r="B57" s="182">
        <v>2</v>
      </c>
      <c r="C57" s="182">
        <v>3</v>
      </c>
      <c r="D57" s="462">
        <v>4</v>
      </c>
      <c r="E57" s="462">
        <v>5</v>
      </c>
      <c r="F57" s="183">
        <v>6</v>
      </c>
    </row>
    <row r="58" spans="1:6" ht="13.5" thickBot="1">
      <c r="A58" s="194"/>
      <c r="B58" s="195"/>
      <c r="C58" s="195" t="s">
        <v>953</v>
      </c>
      <c r="D58" s="195"/>
      <c r="E58" s="195"/>
      <c r="F58" s="196"/>
    </row>
    <row r="59" spans="1:6" ht="13.5" thickBot="1">
      <c r="A59" s="181" t="s">
        <v>913</v>
      </c>
      <c r="B59" s="197"/>
      <c r="C59" s="198" t="s">
        <v>1289</v>
      </c>
      <c r="D59" s="120">
        <f>SUM(D60:D67)</f>
        <v>0</v>
      </c>
      <c r="E59" s="120">
        <f>SUM(E60:E67)</f>
        <v>0</v>
      </c>
      <c r="F59" s="120">
        <f>SUM(F60:F67)</f>
        <v>0</v>
      </c>
    </row>
    <row r="60" spans="1:6" ht="12.75">
      <c r="A60" s="202"/>
      <c r="B60" s="200" t="s">
        <v>1008</v>
      </c>
      <c r="C60" s="15" t="s">
        <v>1117</v>
      </c>
      <c r="D60" s="265"/>
      <c r="E60" s="265"/>
      <c r="F60" s="265"/>
    </row>
    <row r="61" spans="1:6" ht="12.75">
      <c r="A61" s="199"/>
      <c r="B61" s="200" t="s">
        <v>1009</v>
      </c>
      <c r="C61" s="9" t="s">
        <v>1118</v>
      </c>
      <c r="D61" s="260"/>
      <c r="E61" s="260"/>
      <c r="F61" s="260"/>
    </row>
    <row r="62" spans="1:6" ht="12.75">
      <c r="A62" s="199"/>
      <c r="B62" s="200" t="s">
        <v>1010</v>
      </c>
      <c r="C62" s="9" t="s">
        <v>1119</v>
      </c>
      <c r="D62" s="260"/>
      <c r="E62" s="260"/>
      <c r="F62" s="260"/>
    </row>
    <row r="63" spans="1:6" ht="12.75">
      <c r="A63" s="199"/>
      <c r="B63" s="200" t="s">
        <v>1011</v>
      </c>
      <c r="C63" s="9" t="s">
        <v>1120</v>
      </c>
      <c r="D63" s="260"/>
      <c r="E63" s="260"/>
      <c r="F63" s="260"/>
    </row>
    <row r="64" spans="1:6" ht="12.75">
      <c r="A64" s="199"/>
      <c r="B64" s="200" t="s">
        <v>1067</v>
      </c>
      <c r="C64" s="8" t="s">
        <v>1121</v>
      </c>
      <c r="D64" s="260"/>
      <c r="E64" s="260"/>
      <c r="F64" s="260"/>
    </row>
    <row r="65" spans="1:6" ht="12.75">
      <c r="A65" s="204"/>
      <c r="B65" s="200" t="s">
        <v>1012</v>
      </c>
      <c r="C65" s="9" t="s">
        <v>1122</v>
      </c>
      <c r="D65" s="266"/>
      <c r="E65" s="266"/>
      <c r="F65" s="266"/>
    </row>
    <row r="66" spans="1:6" ht="12.75">
      <c r="A66" s="199"/>
      <c r="B66" s="200" t="s">
        <v>1013</v>
      </c>
      <c r="C66" s="9" t="s">
        <v>1290</v>
      </c>
      <c r="D66" s="260"/>
      <c r="E66" s="260"/>
      <c r="F66" s="260"/>
    </row>
    <row r="67" spans="1:6" ht="13.5" thickBot="1">
      <c r="A67" s="205"/>
      <c r="B67" s="206" t="s">
        <v>1022</v>
      </c>
      <c r="C67" s="8" t="s">
        <v>1267</v>
      </c>
      <c r="D67" s="163"/>
      <c r="E67" s="163"/>
      <c r="F67" s="163"/>
    </row>
    <row r="68" spans="1:6" ht="13.5" thickBot="1">
      <c r="A68" s="181" t="s">
        <v>914</v>
      </c>
      <c r="B68" s="197"/>
      <c r="C68" s="198" t="s">
        <v>1291</v>
      </c>
      <c r="D68" s="120">
        <f>SUM(D69:D72)</f>
        <v>0</v>
      </c>
      <c r="E68" s="120">
        <f>SUM(E69:E72)</f>
        <v>0</v>
      </c>
      <c r="F68" s="120">
        <f>SUM(F69:F72)</f>
        <v>0</v>
      </c>
    </row>
    <row r="69" spans="1:6" ht="12.75">
      <c r="A69" s="199"/>
      <c r="B69" s="200" t="s">
        <v>1014</v>
      </c>
      <c r="C69" s="11" t="s">
        <v>1028</v>
      </c>
      <c r="D69" s="260"/>
      <c r="E69" s="260"/>
      <c r="F69" s="260"/>
    </row>
    <row r="70" spans="1:6" ht="12.75">
      <c r="A70" s="199"/>
      <c r="B70" s="200" t="s">
        <v>1015</v>
      </c>
      <c r="C70" s="9" t="s">
        <v>1029</v>
      </c>
      <c r="D70" s="260"/>
      <c r="E70" s="260"/>
      <c r="F70" s="260"/>
    </row>
    <row r="71" spans="1:6" ht="12.75">
      <c r="A71" s="199"/>
      <c r="B71" s="200" t="s">
        <v>1016</v>
      </c>
      <c r="C71" s="9" t="s">
        <v>1292</v>
      </c>
      <c r="D71" s="260"/>
      <c r="E71" s="260"/>
      <c r="F71" s="260"/>
    </row>
    <row r="72" spans="1:6" ht="13.5" thickBot="1">
      <c r="A72" s="199"/>
      <c r="B72" s="200" t="s">
        <v>1017</v>
      </c>
      <c r="C72" s="9" t="s">
        <v>1030</v>
      </c>
      <c r="D72" s="260"/>
      <c r="E72" s="260"/>
      <c r="F72" s="260"/>
    </row>
    <row r="73" spans="1:6" ht="13.5" thickBot="1">
      <c r="A73" s="185" t="s">
        <v>915</v>
      </c>
      <c r="B73" s="109"/>
      <c r="C73" s="109" t="s">
        <v>1293</v>
      </c>
      <c r="D73" s="155"/>
      <c r="E73" s="155"/>
      <c r="F73" s="155"/>
    </row>
    <row r="74" spans="1:6" ht="13.5" thickBot="1">
      <c r="A74" s="185" t="s">
        <v>916</v>
      </c>
      <c r="B74" s="197"/>
      <c r="C74" s="109" t="s">
        <v>1294</v>
      </c>
      <c r="D74" s="155"/>
      <c r="E74" s="155"/>
      <c r="F74" s="155"/>
    </row>
    <row r="75" spans="1:6" ht="13.5" thickBot="1">
      <c r="A75" s="181" t="s">
        <v>917</v>
      </c>
      <c r="B75" s="160"/>
      <c r="C75" s="109" t="s">
        <v>1295</v>
      </c>
      <c r="D75" s="261">
        <f>+D76+D77</f>
        <v>0</v>
      </c>
      <c r="E75" s="261">
        <f>+E76+E77</f>
        <v>0</v>
      </c>
      <c r="F75" s="261">
        <f>+F76+F77</f>
        <v>0</v>
      </c>
    </row>
    <row r="76" spans="1:6" ht="12.75">
      <c r="A76" s="202"/>
      <c r="B76" s="156" t="s">
        <v>992</v>
      </c>
      <c r="C76" s="133" t="s">
        <v>984</v>
      </c>
      <c r="D76" s="256"/>
      <c r="E76" s="256"/>
      <c r="F76" s="256"/>
    </row>
    <row r="77" spans="1:6" ht="13.5" thickBot="1">
      <c r="A77" s="208"/>
      <c r="B77" s="158" t="s">
        <v>993</v>
      </c>
      <c r="C77" s="135" t="s">
        <v>1296</v>
      </c>
      <c r="D77" s="257"/>
      <c r="E77" s="257"/>
      <c r="F77" s="257"/>
    </row>
    <row r="78" spans="1:6" ht="13.5" thickBot="1">
      <c r="A78" s="216" t="s">
        <v>918</v>
      </c>
      <c r="B78" s="217"/>
      <c r="C78" s="109" t="s">
        <v>1297</v>
      </c>
      <c r="D78" s="155"/>
      <c r="E78" s="155"/>
      <c r="F78" s="155"/>
    </row>
    <row r="79" spans="1:6" ht="13.5" thickBot="1">
      <c r="A79" s="216" t="s">
        <v>919</v>
      </c>
      <c r="B79" s="923"/>
      <c r="C79" s="924" t="s">
        <v>851</v>
      </c>
      <c r="D79" s="264"/>
      <c r="E79" s="264"/>
      <c r="F79" s="264"/>
    </row>
    <row r="80" spans="1:6" ht="13.5" thickBot="1">
      <c r="A80" s="216" t="s">
        <v>920</v>
      </c>
      <c r="B80" s="221"/>
      <c r="C80" s="222" t="s">
        <v>1298</v>
      </c>
      <c r="D80" s="261">
        <f>SUM(D59,D68,D73,D74,D75,D78,D79)</f>
        <v>0</v>
      </c>
      <c r="E80" s="261">
        <f>SUM(E59,E68,E73,E74,E75,E78,E79)</f>
        <v>0</v>
      </c>
      <c r="F80" s="261">
        <f>SUM(F59,F68,F73,F74,F75,F78,F79)</f>
        <v>0</v>
      </c>
    </row>
    <row r="81" spans="1:6" ht="12.75">
      <c r="A81" s="224"/>
      <c r="B81" s="224"/>
      <c r="C81" s="225"/>
      <c r="D81" s="225"/>
      <c r="E81" s="225"/>
      <c r="F81" s="226"/>
    </row>
    <row r="82" spans="1:6" ht="13.5" thickBot="1">
      <c r="A82" s="227"/>
      <c r="B82" s="228"/>
      <c r="C82" s="228"/>
      <c r="D82" s="228"/>
      <c r="E82" s="228"/>
      <c r="F82" s="228"/>
    </row>
    <row r="83" spans="1:6" ht="13.5" thickBot="1">
      <c r="A83" s="229"/>
      <c r="B83" s="230"/>
      <c r="C83" s="231" t="s">
        <v>959</v>
      </c>
      <c r="D83" s="231"/>
      <c r="E83" s="231"/>
      <c r="F83" s="232"/>
    </row>
    <row r="84" spans="1:6" ht="13.5" thickBot="1">
      <c r="A84" s="185" t="s">
        <v>913</v>
      </c>
      <c r="B84" s="34"/>
      <c r="C84" s="45" t="s">
        <v>1190</v>
      </c>
      <c r="D84" s="120">
        <f>SUM(D85:D89)</f>
        <v>7641</v>
      </c>
      <c r="E84" s="120">
        <f>SUM(E85:E89)</f>
        <v>8574</v>
      </c>
      <c r="F84" s="120">
        <f>SUM(F85:F89)</f>
        <v>6256</v>
      </c>
    </row>
    <row r="85" spans="1:6" ht="12.75">
      <c r="A85" s="233"/>
      <c r="B85" s="154" t="s">
        <v>1008</v>
      </c>
      <c r="C85" s="11" t="s">
        <v>944</v>
      </c>
      <c r="D85" s="127"/>
      <c r="E85" s="127"/>
      <c r="F85" s="127"/>
    </row>
    <row r="86" spans="1:6" ht="12.75">
      <c r="A86" s="234"/>
      <c r="B86" s="149" t="s">
        <v>1009</v>
      </c>
      <c r="C86" s="9" t="s">
        <v>1191</v>
      </c>
      <c r="D86" s="260"/>
      <c r="E86" s="260"/>
      <c r="F86" s="260"/>
    </row>
    <row r="87" spans="1:6" ht="12.75">
      <c r="A87" s="234"/>
      <c r="B87" s="149" t="s">
        <v>1010</v>
      </c>
      <c r="C87" s="9" t="s">
        <v>1056</v>
      </c>
      <c r="D87" s="260">
        <v>7641</v>
      </c>
      <c r="E87" s="260">
        <v>8574</v>
      </c>
      <c r="F87" s="260">
        <v>6256</v>
      </c>
    </row>
    <row r="88" spans="1:6" ht="12.75">
      <c r="A88" s="234"/>
      <c r="B88" s="149" t="s">
        <v>1011</v>
      </c>
      <c r="C88" s="9" t="s">
        <v>1192</v>
      </c>
      <c r="D88" s="260"/>
      <c r="E88" s="260"/>
      <c r="F88" s="260"/>
    </row>
    <row r="89" spans="1:6" ht="13.5" thickBot="1">
      <c r="A89" s="234"/>
      <c r="B89" s="149" t="s">
        <v>1021</v>
      </c>
      <c r="C89" s="9" t="s">
        <v>1193</v>
      </c>
      <c r="D89" s="260"/>
      <c r="E89" s="260"/>
      <c r="F89" s="260"/>
    </row>
    <row r="90" spans="1:6" ht="13.5" thickBot="1">
      <c r="A90" s="185" t="s">
        <v>914</v>
      </c>
      <c r="B90" s="34"/>
      <c r="C90" s="45" t="s">
        <v>1299</v>
      </c>
      <c r="D90" s="120">
        <f>SUM(D91:D94)</f>
        <v>0</v>
      </c>
      <c r="E90" s="120">
        <f>SUM(E91:E94)</f>
        <v>0</v>
      </c>
      <c r="F90" s="120">
        <f>SUM(F91:F94)</f>
        <v>0</v>
      </c>
    </row>
    <row r="91" spans="1:6" ht="12.75">
      <c r="A91" s="233"/>
      <c r="B91" s="154" t="s">
        <v>1014</v>
      </c>
      <c r="C91" s="11" t="s">
        <v>1196</v>
      </c>
      <c r="D91" s="127"/>
      <c r="E91" s="127"/>
      <c r="F91" s="127"/>
    </row>
    <row r="92" spans="1:6" ht="12.75">
      <c r="A92" s="234"/>
      <c r="B92" s="149" t="s">
        <v>1015</v>
      </c>
      <c r="C92" s="9" t="s">
        <v>1197</v>
      </c>
      <c r="D92" s="260"/>
      <c r="E92" s="260"/>
      <c r="F92" s="260"/>
    </row>
    <row r="93" spans="1:6" ht="22.5">
      <c r="A93" s="234"/>
      <c r="B93" s="149" t="s">
        <v>1016</v>
      </c>
      <c r="C93" s="9" t="s">
        <v>1204</v>
      </c>
      <c r="D93" s="260"/>
      <c r="E93" s="260"/>
      <c r="F93" s="260"/>
    </row>
    <row r="94" spans="1:6" ht="13.5" thickBot="1">
      <c r="A94" s="234"/>
      <c r="B94" s="149" t="s">
        <v>1017</v>
      </c>
      <c r="C94" s="9" t="s">
        <v>960</v>
      </c>
      <c r="D94" s="260"/>
      <c r="E94" s="260"/>
      <c r="F94" s="260"/>
    </row>
    <row r="95" spans="1:6" ht="13.5" thickBot="1">
      <c r="A95" s="185" t="s">
        <v>915</v>
      </c>
      <c r="B95" s="34"/>
      <c r="C95" s="45" t="s">
        <v>1301</v>
      </c>
      <c r="D95" s="155"/>
      <c r="E95" s="155"/>
      <c r="F95" s="155"/>
    </row>
    <row r="96" spans="1:6" ht="13.5" thickBot="1">
      <c r="A96" s="185" t="s">
        <v>916</v>
      </c>
      <c r="B96" s="34"/>
      <c r="C96" s="45" t="s">
        <v>848</v>
      </c>
      <c r="D96" s="155"/>
      <c r="E96" s="155"/>
      <c r="F96" s="155"/>
    </row>
    <row r="97" spans="1:6" ht="13.5" thickBot="1">
      <c r="A97" s="185" t="s">
        <v>917</v>
      </c>
      <c r="B97" s="210"/>
      <c r="C97" s="236" t="s">
        <v>1302</v>
      </c>
      <c r="D97" s="120">
        <f>+D84+D90+D95+D96</f>
        <v>7641</v>
      </c>
      <c r="E97" s="120">
        <f>+E84+E90+E95+E96</f>
        <v>8574</v>
      </c>
      <c r="F97" s="120">
        <f>+F84+F90+F95+F96</f>
        <v>6256</v>
      </c>
    </row>
    <row r="98" spans="1:6" ht="13.5" thickBot="1">
      <c r="A98" s="237"/>
      <c r="B98" s="238"/>
      <c r="C98" s="238"/>
      <c r="D98" s="238"/>
      <c r="E98" s="238"/>
      <c r="F98" s="238"/>
    </row>
    <row r="99" spans="1:6" ht="13.5" thickBot="1">
      <c r="A99" s="239" t="s">
        <v>1287</v>
      </c>
      <c r="B99" s="240"/>
      <c r="C99" s="241"/>
      <c r="D99" s="105"/>
      <c r="E99" s="105"/>
      <c r="F99" s="105"/>
    </row>
    <row r="100" spans="1:6" ht="13.5" thickBot="1">
      <c r="A100" s="239" t="s">
        <v>1288</v>
      </c>
      <c r="B100" s="240"/>
      <c r="C100" s="241"/>
      <c r="D100" s="105"/>
      <c r="E100" s="105"/>
      <c r="F100" s="105"/>
    </row>
    <row r="101" ht="13.5" thickBot="1"/>
    <row r="102" spans="1:6" ht="12.75" customHeight="1">
      <c r="A102" s="1037" t="s">
        <v>1271</v>
      </c>
      <c r="B102" s="1038"/>
      <c r="C102" s="1039" t="s">
        <v>1312</v>
      </c>
      <c r="D102" s="1040"/>
      <c r="E102" s="1041"/>
      <c r="F102" s="246" t="s">
        <v>965</v>
      </c>
    </row>
    <row r="103" spans="1:6" ht="13.5" thickBot="1">
      <c r="A103" s="190" t="s">
        <v>1270</v>
      </c>
      <c r="B103" s="191"/>
      <c r="C103" s="1042" t="s">
        <v>173</v>
      </c>
      <c r="D103" s="1043"/>
      <c r="E103" s="1043"/>
      <c r="F103" s="247" t="s">
        <v>172</v>
      </c>
    </row>
    <row r="104" spans="1:6" ht="14.25" thickBot="1">
      <c r="A104" s="192"/>
      <c r="B104" s="192"/>
      <c r="C104" s="192"/>
      <c r="D104" s="192"/>
      <c r="E104" s="192"/>
      <c r="F104" s="193" t="s">
        <v>951</v>
      </c>
    </row>
    <row r="105" spans="1:6" ht="13.5" thickBot="1">
      <c r="A105" s="1044" t="s">
        <v>1272</v>
      </c>
      <c r="B105" s="1045"/>
      <c r="C105" s="1048" t="s">
        <v>952</v>
      </c>
      <c r="D105" s="461" t="s">
        <v>85</v>
      </c>
      <c r="E105" s="461" t="s">
        <v>86</v>
      </c>
      <c r="F105" s="1035" t="s">
        <v>1330</v>
      </c>
    </row>
    <row r="106" spans="1:6" ht="13.5" thickBot="1">
      <c r="A106" s="1046"/>
      <c r="B106" s="1047"/>
      <c r="C106" s="1049"/>
      <c r="D106" s="1050" t="s">
        <v>96</v>
      </c>
      <c r="E106" s="1051"/>
      <c r="F106" s="1036"/>
    </row>
    <row r="107" spans="1:6" ht="13.5" thickBot="1">
      <c r="A107" s="181">
        <v>1</v>
      </c>
      <c r="B107" s="182">
        <v>2</v>
      </c>
      <c r="C107" s="182">
        <v>3</v>
      </c>
      <c r="D107" s="462">
        <v>4</v>
      </c>
      <c r="E107" s="462">
        <v>5</v>
      </c>
      <c r="F107" s="183">
        <v>6</v>
      </c>
    </row>
    <row r="108" spans="1:6" ht="13.5" thickBot="1">
      <c r="A108" s="194"/>
      <c r="B108" s="195"/>
      <c r="C108" s="195" t="s">
        <v>953</v>
      </c>
      <c r="D108" s="195"/>
      <c r="E108" s="195"/>
      <c r="F108" s="196"/>
    </row>
    <row r="109" spans="1:6" ht="13.5" thickBot="1">
      <c r="A109" s="181" t="s">
        <v>913</v>
      </c>
      <c r="B109" s="197"/>
      <c r="C109" s="198" t="s">
        <v>1289</v>
      </c>
      <c r="D109" s="120">
        <f>SUM(D110:D117)</f>
        <v>0</v>
      </c>
      <c r="E109" s="120">
        <f>SUM(E110:E117)</f>
        <v>0</v>
      </c>
      <c r="F109" s="120">
        <f>SUM(F110:F117)</f>
        <v>0</v>
      </c>
    </row>
    <row r="110" spans="1:6" ht="12.75">
      <c r="A110" s="202"/>
      <c r="B110" s="200" t="s">
        <v>1008</v>
      </c>
      <c r="C110" s="15" t="s">
        <v>1117</v>
      </c>
      <c r="D110" s="265"/>
      <c r="E110" s="265"/>
      <c r="F110" s="265"/>
    </row>
    <row r="111" spans="1:6" ht="12.75">
      <c r="A111" s="199"/>
      <c r="B111" s="200" t="s">
        <v>1009</v>
      </c>
      <c r="C111" s="9" t="s">
        <v>1118</v>
      </c>
      <c r="D111" s="260"/>
      <c r="E111" s="260"/>
      <c r="F111" s="260"/>
    </row>
    <row r="112" spans="1:6" ht="12.75">
      <c r="A112" s="199"/>
      <c r="B112" s="200" t="s">
        <v>1010</v>
      </c>
      <c r="C112" s="9" t="s">
        <v>1119</v>
      </c>
      <c r="D112" s="260"/>
      <c r="E112" s="260"/>
      <c r="F112" s="260"/>
    </row>
    <row r="113" spans="1:6" ht="12.75">
      <c r="A113" s="199"/>
      <c r="B113" s="200" t="s">
        <v>1011</v>
      </c>
      <c r="C113" s="9" t="s">
        <v>1120</v>
      </c>
      <c r="D113" s="260"/>
      <c r="E113" s="260"/>
      <c r="F113" s="260"/>
    </row>
    <row r="114" spans="1:6" ht="12.75">
      <c r="A114" s="199"/>
      <c r="B114" s="200" t="s">
        <v>1067</v>
      </c>
      <c r="C114" s="8" t="s">
        <v>1121</v>
      </c>
      <c r="D114" s="260"/>
      <c r="E114" s="260"/>
      <c r="F114" s="260"/>
    </row>
    <row r="115" spans="1:6" ht="12.75">
      <c r="A115" s="204"/>
      <c r="B115" s="200" t="s">
        <v>1012</v>
      </c>
      <c r="C115" s="9" t="s">
        <v>1122</v>
      </c>
      <c r="D115" s="266"/>
      <c r="E115" s="266"/>
      <c r="F115" s="266"/>
    </row>
    <row r="116" spans="1:6" ht="12.75">
      <c r="A116" s="199"/>
      <c r="B116" s="200" t="s">
        <v>1013</v>
      </c>
      <c r="C116" s="9" t="s">
        <v>1290</v>
      </c>
      <c r="D116" s="260"/>
      <c r="E116" s="260"/>
      <c r="F116" s="260"/>
    </row>
    <row r="117" spans="1:6" ht="13.5" thickBot="1">
      <c r="A117" s="205"/>
      <c r="B117" s="206" t="s">
        <v>1022</v>
      </c>
      <c r="C117" s="8" t="s">
        <v>1267</v>
      </c>
      <c r="D117" s="163"/>
      <c r="E117" s="163"/>
      <c r="F117" s="163"/>
    </row>
    <row r="118" spans="1:6" ht="13.5" thickBot="1">
      <c r="A118" s="181" t="s">
        <v>914</v>
      </c>
      <c r="B118" s="197"/>
      <c r="C118" s="198" t="s">
        <v>1291</v>
      </c>
      <c r="D118" s="120">
        <f>SUM(D119:D122)</f>
        <v>0</v>
      </c>
      <c r="E118" s="120">
        <f>SUM(E119:E122)</f>
        <v>0</v>
      </c>
      <c r="F118" s="120">
        <f>SUM(F119:F122)</f>
        <v>0</v>
      </c>
    </row>
    <row r="119" spans="1:6" ht="12.75">
      <c r="A119" s="199"/>
      <c r="B119" s="200" t="s">
        <v>1014</v>
      </c>
      <c r="C119" s="11" t="s">
        <v>1028</v>
      </c>
      <c r="D119" s="260"/>
      <c r="E119" s="260"/>
      <c r="F119" s="260"/>
    </row>
    <row r="120" spans="1:6" ht="12.75">
      <c r="A120" s="199"/>
      <c r="B120" s="200" t="s">
        <v>1015</v>
      </c>
      <c r="C120" s="9" t="s">
        <v>1029</v>
      </c>
      <c r="D120" s="260"/>
      <c r="E120" s="260"/>
      <c r="F120" s="260"/>
    </row>
    <row r="121" spans="1:6" ht="12.75">
      <c r="A121" s="199"/>
      <c r="B121" s="200" t="s">
        <v>1016</v>
      </c>
      <c r="C121" s="9" t="s">
        <v>1292</v>
      </c>
      <c r="D121" s="260"/>
      <c r="E121" s="260"/>
      <c r="F121" s="260"/>
    </row>
    <row r="122" spans="1:6" ht="13.5" thickBot="1">
      <c r="A122" s="199"/>
      <c r="B122" s="200" t="s">
        <v>1017</v>
      </c>
      <c r="C122" s="9" t="s">
        <v>1030</v>
      </c>
      <c r="D122" s="260"/>
      <c r="E122" s="260"/>
      <c r="F122" s="260"/>
    </row>
    <row r="123" spans="1:6" ht="13.5" thickBot="1">
      <c r="A123" s="185" t="s">
        <v>915</v>
      </c>
      <c r="B123" s="109"/>
      <c r="C123" s="109" t="s">
        <v>1293</v>
      </c>
      <c r="D123" s="155"/>
      <c r="E123" s="155"/>
      <c r="F123" s="155"/>
    </row>
    <row r="124" spans="1:6" ht="13.5" thickBot="1">
      <c r="A124" s="185" t="s">
        <v>916</v>
      </c>
      <c r="B124" s="197"/>
      <c r="C124" s="109" t="s">
        <v>1294</v>
      </c>
      <c r="D124" s="155"/>
      <c r="E124" s="155"/>
      <c r="F124" s="155"/>
    </row>
    <row r="125" spans="1:6" ht="13.5" thickBot="1">
      <c r="A125" s="181" t="s">
        <v>917</v>
      </c>
      <c r="B125" s="160"/>
      <c r="C125" s="109" t="s">
        <v>1295</v>
      </c>
      <c r="D125" s="261">
        <f>+D126+D127</f>
        <v>0</v>
      </c>
      <c r="E125" s="261">
        <f>+E126+E127</f>
        <v>0</v>
      </c>
      <c r="F125" s="261">
        <f>+F126+F127</f>
        <v>0</v>
      </c>
    </row>
    <row r="126" spans="1:6" ht="12.75">
      <c r="A126" s="202"/>
      <c r="B126" s="156" t="s">
        <v>992</v>
      </c>
      <c r="C126" s="133" t="s">
        <v>984</v>
      </c>
      <c r="D126" s="256"/>
      <c r="E126" s="256"/>
      <c r="F126" s="256"/>
    </row>
    <row r="127" spans="1:6" ht="13.5" thickBot="1">
      <c r="A127" s="208"/>
      <c r="B127" s="158" t="s">
        <v>993</v>
      </c>
      <c r="C127" s="135" t="s">
        <v>1296</v>
      </c>
      <c r="D127" s="257"/>
      <c r="E127" s="257"/>
      <c r="F127" s="257"/>
    </row>
    <row r="128" spans="1:6" ht="13.5" thickBot="1">
      <c r="A128" s="216" t="s">
        <v>918</v>
      </c>
      <c r="B128" s="217"/>
      <c r="C128" s="109" t="s">
        <v>1297</v>
      </c>
      <c r="D128" s="155"/>
      <c r="E128" s="155"/>
      <c r="F128" s="155"/>
    </row>
    <row r="129" spans="1:6" ht="13.5" thickBot="1">
      <c r="A129" s="216" t="s">
        <v>919</v>
      </c>
      <c r="B129" s="923"/>
      <c r="C129" s="924" t="s">
        <v>851</v>
      </c>
      <c r="D129" s="264"/>
      <c r="E129" s="264"/>
      <c r="F129" s="264"/>
    </row>
    <row r="130" spans="1:6" ht="13.5" thickBot="1">
      <c r="A130" s="216" t="s">
        <v>920</v>
      </c>
      <c r="B130" s="221"/>
      <c r="C130" s="222" t="s">
        <v>1298</v>
      </c>
      <c r="D130" s="261">
        <f>SUM(D109,D118,D123,D124,D125,D128,D129)</f>
        <v>0</v>
      </c>
      <c r="E130" s="261">
        <f>SUM(E109,E118,E123,E124,E125,E128,E129)</f>
        <v>0</v>
      </c>
      <c r="F130" s="261">
        <f>SUM(F109,F118,F123,F124,F125,F128,F129)</f>
        <v>0</v>
      </c>
    </row>
    <row r="131" spans="1:6" ht="12.75">
      <c r="A131" s="224"/>
      <c r="B131" s="224"/>
      <c r="C131" s="225"/>
      <c r="D131" s="225"/>
      <c r="E131" s="225"/>
      <c r="F131" s="226"/>
    </row>
    <row r="132" spans="1:6" ht="13.5" thickBot="1">
      <c r="A132" s="227"/>
      <c r="B132" s="228"/>
      <c r="C132" s="228"/>
      <c r="D132" s="228"/>
      <c r="E132" s="228"/>
      <c r="F132" s="228"/>
    </row>
    <row r="133" spans="1:6" ht="13.5" thickBot="1">
      <c r="A133" s="229"/>
      <c r="B133" s="230"/>
      <c r="C133" s="231" t="s">
        <v>959</v>
      </c>
      <c r="D133" s="231"/>
      <c r="E133" s="231"/>
      <c r="F133" s="232"/>
    </row>
    <row r="134" spans="1:6" ht="13.5" thickBot="1">
      <c r="A134" s="185" t="s">
        <v>913</v>
      </c>
      <c r="B134" s="34"/>
      <c r="C134" s="45" t="s">
        <v>1190</v>
      </c>
      <c r="D134" s="120">
        <f>SUM(D135:D139)</f>
        <v>1651</v>
      </c>
      <c r="E134" s="120">
        <f>SUM(E135:E139)</f>
        <v>2130</v>
      </c>
      <c r="F134" s="120">
        <f>SUM(F135:F139)</f>
        <v>1348</v>
      </c>
    </row>
    <row r="135" spans="1:6" ht="12.75">
      <c r="A135" s="233"/>
      <c r="B135" s="154" t="s">
        <v>1008</v>
      </c>
      <c r="C135" s="11" t="s">
        <v>944</v>
      </c>
      <c r="D135" s="127"/>
      <c r="E135" s="127"/>
      <c r="F135" s="127"/>
    </row>
    <row r="136" spans="1:6" ht="12.75">
      <c r="A136" s="234"/>
      <c r="B136" s="149" t="s">
        <v>1009</v>
      </c>
      <c r="C136" s="9" t="s">
        <v>1191</v>
      </c>
      <c r="D136" s="260"/>
      <c r="E136" s="260"/>
      <c r="F136" s="260"/>
    </row>
    <row r="137" spans="1:6" ht="12.75">
      <c r="A137" s="234"/>
      <c r="B137" s="149" t="s">
        <v>1010</v>
      </c>
      <c r="C137" s="9" t="s">
        <v>1056</v>
      </c>
      <c r="D137" s="260">
        <v>1651</v>
      </c>
      <c r="E137" s="260">
        <v>2130</v>
      </c>
      <c r="F137" s="260">
        <v>1348</v>
      </c>
    </row>
    <row r="138" spans="1:6" ht="12.75">
      <c r="A138" s="234"/>
      <c r="B138" s="149" t="s">
        <v>1011</v>
      </c>
      <c r="C138" s="9" t="s">
        <v>1192</v>
      </c>
      <c r="D138" s="260"/>
      <c r="E138" s="260"/>
      <c r="F138" s="260"/>
    </row>
    <row r="139" spans="1:6" ht="13.5" thickBot="1">
      <c r="A139" s="234"/>
      <c r="B139" s="149" t="s">
        <v>1021</v>
      </c>
      <c r="C139" s="9" t="s">
        <v>1193</v>
      </c>
      <c r="D139" s="260"/>
      <c r="E139" s="260"/>
      <c r="F139" s="260"/>
    </row>
    <row r="140" spans="1:6" ht="13.5" thickBot="1">
      <c r="A140" s="185" t="s">
        <v>914</v>
      </c>
      <c r="B140" s="34"/>
      <c r="C140" s="45" t="s">
        <v>1299</v>
      </c>
      <c r="D140" s="120">
        <f>SUM(D141:D144)</f>
        <v>0</v>
      </c>
      <c r="E140" s="120">
        <f>SUM(E141:E144)</f>
        <v>0</v>
      </c>
      <c r="F140" s="120">
        <f>SUM(F141:F144)</f>
        <v>0</v>
      </c>
    </row>
    <row r="141" spans="1:6" ht="12.75">
      <c r="A141" s="233"/>
      <c r="B141" s="154" t="s">
        <v>1014</v>
      </c>
      <c r="C141" s="11" t="s">
        <v>1196</v>
      </c>
      <c r="D141" s="127"/>
      <c r="E141" s="127"/>
      <c r="F141" s="127"/>
    </row>
    <row r="142" spans="1:6" ht="12.75">
      <c r="A142" s="234"/>
      <c r="B142" s="149" t="s">
        <v>1015</v>
      </c>
      <c r="C142" s="9" t="s">
        <v>1197</v>
      </c>
      <c r="D142" s="260"/>
      <c r="E142" s="260"/>
      <c r="F142" s="260"/>
    </row>
    <row r="143" spans="1:6" ht="22.5">
      <c r="A143" s="234"/>
      <c r="B143" s="149" t="s">
        <v>1016</v>
      </c>
      <c r="C143" s="9" t="s">
        <v>1204</v>
      </c>
      <c r="D143" s="260"/>
      <c r="E143" s="260"/>
      <c r="F143" s="260"/>
    </row>
    <row r="144" spans="1:6" ht="13.5" thickBot="1">
      <c r="A144" s="234"/>
      <c r="B144" s="149" t="s">
        <v>1017</v>
      </c>
      <c r="C144" s="9" t="s">
        <v>960</v>
      </c>
      <c r="D144" s="260"/>
      <c r="E144" s="260"/>
      <c r="F144" s="260"/>
    </row>
    <row r="145" spans="1:6" ht="13.5" thickBot="1">
      <c r="A145" s="185" t="s">
        <v>915</v>
      </c>
      <c r="B145" s="34"/>
      <c r="C145" s="45" t="s">
        <v>1301</v>
      </c>
      <c r="D145" s="155"/>
      <c r="E145" s="155"/>
      <c r="F145" s="155"/>
    </row>
    <row r="146" spans="1:6" ht="13.5" thickBot="1">
      <c r="A146" s="185" t="s">
        <v>916</v>
      </c>
      <c r="B146" s="34"/>
      <c r="C146" s="45" t="s">
        <v>848</v>
      </c>
      <c r="D146" s="155"/>
      <c r="E146" s="155"/>
      <c r="F146" s="155"/>
    </row>
    <row r="147" spans="1:6" ht="13.5" thickBot="1">
      <c r="A147" s="185" t="s">
        <v>917</v>
      </c>
      <c r="B147" s="210"/>
      <c r="C147" s="236" t="s">
        <v>1302</v>
      </c>
      <c r="D147" s="120">
        <f>+D134+D140+D145+D146</f>
        <v>1651</v>
      </c>
      <c r="E147" s="120">
        <f>+E134+E140+E145+E146</f>
        <v>2130</v>
      </c>
      <c r="F147" s="120">
        <f>+F134+F140+F145+F146</f>
        <v>1348</v>
      </c>
    </row>
    <row r="148" spans="1:6" ht="13.5" thickBot="1">
      <c r="A148" s="237"/>
      <c r="B148" s="238"/>
      <c r="C148" s="238"/>
      <c r="D148" s="238"/>
      <c r="E148" s="238"/>
      <c r="F148" s="238"/>
    </row>
    <row r="149" spans="1:6" ht="13.5" thickBot="1">
      <c r="A149" s="239" t="s">
        <v>1287</v>
      </c>
      <c r="B149" s="240"/>
      <c r="C149" s="241"/>
      <c r="D149" s="105"/>
      <c r="E149" s="105"/>
      <c r="F149" s="105"/>
    </row>
    <row r="150" spans="1:6" ht="13.5" thickBot="1">
      <c r="A150" s="239" t="s">
        <v>1288</v>
      </c>
      <c r="B150" s="240"/>
      <c r="C150" s="241"/>
      <c r="D150" s="105"/>
      <c r="E150" s="105"/>
      <c r="F150" s="105"/>
    </row>
    <row r="151" ht="13.5" thickBot="1"/>
    <row r="152" spans="1:6" ht="12.75" customHeight="1">
      <c r="A152" s="1037" t="s">
        <v>1271</v>
      </c>
      <c r="B152" s="1038"/>
      <c r="C152" s="1039" t="s">
        <v>1312</v>
      </c>
      <c r="D152" s="1040"/>
      <c r="E152" s="1041"/>
      <c r="F152" s="246" t="s">
        <v>965</v>
      </c>
    </row>
    <row r="153" spans="1:6" ht="13.5" thickBot="1">
      <c r="A153" s="190" t="s">
        <v>1270</v>
      </c>
      <c r="B153" s="191"/>
      <c r="C153" s="1042" t="s">
        <v>175</v>
      </c>
      <c r="D153" s="1043"/>
      <c r="E153" s="1043"/>
      <c r="F153" s="247" t="s">
        <v>174</v>
      </c>
    </row>
    <row r="154" spans="1:6" ht="14.25" thickBot="1">
      <c r="A154" s="192"/>
      <c r="B154" s="192"/>
      <c r="C154" s="192"/>
      <c r="D154" s="192"/>
      <c r="E154" s="192"/>
      <c r="F154" s="193" t="s">
        <v>951</v>
      </c>
    </row>
    <row r="155" spans="1:6" ht="13.5" thickBot="1">
      <c r="A155" s="1044" t="s">
        <v>1272</v>
      </c>
      <c r="B155" s="1045"/>
      <c r="C155" s="1048" t="s">
        <v>952</v>
      </c>
      <c r="D155" s="461" t="s">
        <v>85</v>
      </c>
      <c r="E155" s="461" t="s">
        <v>86</v>
      </c>
      <c r="F155" s="1035" t="s">
        <v>1330</v>
      </c>
    </row>
    <row r="156" spans="1:6" ht="13.5" thickBot="1">
      <c r="A156" s="1046"/>
      <c r="B156" s="1047"/>
      <c r="C156" s="1049"/>
      <c r="D156" s="1050" t="s">
        <v>96</v>
      </c>
      <c r="E156" s="1051"/>
      <c r="F156" s="1036"/>
    </row>
    <row r="157" spans="1:6" ht="13.5" thickBot="1">
      <c r="A157" s="181">
        <v>1</v>
      </c>
      <c r="B157" s="182">
        <v>2</v>
      </c>
      <c r="C157" s="182">
        <v>3</v>
      </c>
      <c r="D157" s="462">
        <v>4</v>
      </c>
      <c r="E157" s="462">
        <v>5</v>
      </c>
      <c r="F157" s="183">
        <v>6</v>
      </c>
    </row>
    <row r="158" spans="1:6" ht="13.5" thickBot="1">
      <c r="A158" s="194"/>
      <c r="B158" s="195"/>
      <c r="C158" s="195" t="s">
        <v>953</v>
      </c>
      <c r="D158" s="195"/>
      <c r="E158" s="195"/>
      <c r="F158" s="196"/>
    </row>
    <row r="159" spans="1:6" ht="13.5" thickBot="1">
      <c r="A159" s="181" t="s">
        <v>913</v>
      </c>
      <c r="B159" s="197"/>
      <c r="C159" s="198" t="s">
        <v>1289</v>
      </c>
      <c r="D159" s="120">
        <f>SUM(D160:D167)</f>
        <v>0</v>
      </c>
      <c r="E159" s="120">
        <f>SUM(E160:E167)</f>
        <v>3109</v>
      </c>
      <c r="F159" s="120">
        <f>SUM(F160:F167)</f>
        <v>2044</v>
      </c>
    </row>
    <row r="160" spans="1:6" ht="12.75">
      <c r="A160" s="202"/>
      <c r="B160" s="200" t="s">
        <v>1008</v>
      </c>
      <c r="C160" s="15" t="s">
        <v>1117</v>
      </c>
      <c r="D160" s="265"/>
      <c r="E160" s="265"/>
      <c r="F160" s="265"/>
    </row>
    <row r="161" spans="1:6" ht="12.75">
      <c r="A161" s="199"/>
      <c r="B161" s="200" t="s">
        <v>1009</v>
      </c>
      <c r="C161" s="9" t="s">
        <v>1118</v>
      </c>
      <c r="D161" s="260"/>
      <c r="E161" s="260"/>
      <c r="F161" s="260"/>
    </row>
    <row r="162" spans="1:6" ht="12.75">
      <c r="A162" s="199"/>
      <c r="B162" s="200" t="s">
        <v>1010</v>
      </c>
      <c r="C162" s="9" t="s">
        <v>1119</v>
      </c>
      <c r="D162" s="260"/>
      <c r="E162" s="260">
        <v>1910</v>
      </c>
      <c r="F162" s="260">
        <v>1308</v>
      </c>
    </row>
    <row r="163" spans="1:6" ht="12.75">
      <c r="A163" s="199"/>
      <c r="B163" s="200" t="s">
        <v>1011</v>
      </c>
      <c r="C163" s="9" t="s">
        <v>1120</v>
      </c>
      <c r="D163" s="260"/>
      <c r="E163" s="260"/>
      <c r="F163" s="260"/>
    </row>
    <row r="164" spans="1:6" ht="12.75">
      <c r="A164" s="199"/>
      <c r="B164" s="200" t="s">
        <v>1067</v>
      </c>
      <c r="C164" s="8" t="s">
        <v>1121</v>
      </c>
      <c r="D164" s="260"/>
      <c r="E164" s="260">
        <v>440</v>
      </c>
      <c r="F164" s="260">
        <v>314</v>
      </c>
    </row>
    <row r="165" spans="1:6" ht="12.75">
      <c r="A165" s="204"/>
      <c r="B165" s="200" t="s">
        <v>1012</v>
      </c>
      <c r="C165" s="9" t="s">
        <v>1122</v>
      </c>
      <c r="D165" s="266"/>
      <c r="E165" s="266">
        <v>759</v>
      </c>
      <c r="F165" s="266">
        <v>422</v>
      </c>
    </row>
    <row r="166" spans="1:6" ht="12.75">
      <c r="A166" s="199"/>
      <c r="B166" s="200" t="s">
        <v>1013</v>
      </c>
      <c r="C166" s="9" t="s">
        <v>1290</v>
      </c>
      <c r="D166" s="260"/>
      <c r="E166" s="260"/>
      <c r="F166" s="260"/>
    </row>
    <row r="167" spans="1:6" ht="13.5" thickBot="1">
      <c r="A167" s="205"/>
      <c r="B167" s="206" t="s">
        <v>1022</v>
      </c>
      <c r="C167" s="8" t="s">
        <v>1267</v>
      </c>
      <c r="D167" s="163"/>
      <c r="E167" s="163"/>
      <c r="F167" s="163"/>
    </row>
    <row r="168" spans="1:6" ht="13.5" thickBot="1">
      <c r="A168" s="181" t="s">
        <v>914</v>
      </c>
      <c r="B168" s="197"/>
      <c r="C168" s="198" t="s">
        <v>1291</v>
      </c>
      <c r="D168" s="120">
        <f>SUM(D169:D172)</f>
        <v>0</v>
      </c>
      <c r="E168" s="120">
        <f>SUM(E169:E172)</f>
        <v>0</v>
      </c>
      <c r="F168" s="120">
        <f>SUM(F169:F172)</f>
        <v>0</v>
      </c>
    </row>
    <row r="169" spans="1:6" ht="12.75">
      <c r="A169" s="199"/>
      <c r="B169" s="200" t="s">
        <v>1014</v>
      </c>
      <c r="C169" s="11" t="s">
        <v>1028</v>
      </c>
      <c r="D169" s="260"/>
      <c r="E169" s="260"/>
      <c r="F169" s="260"/>
    </row>
    <row r="170" spans="1:6" ht="12.75">
      <c r="A170" s="199"/>
      <c r="B170" s="200" t="s">
        <v>1015</v>
      </c>
      <c r="C170" s="9" t="s">
        <v>1029</v>
      </c>
      <c r="D170" s="260"/>
      <c r="E170" s="260"/>
      <c r="F170" s="260"/>
    </row>
    <row r="171" spans="1:6" ht="12.75">
      <c r="A171" s="199"/>
      <c r="B171" s="200" t="s">
        <v>1016</v>
      </c>
      <c r="C171" s="9" t="s">
        <v>1292</v>
      </c>
      <c r="D171" s="260"/>
      <c r="E171" s="260"/>
      <c r="F171" s="260"/>
    </row>
    <row r="172" spans="1:6" ht="13.5" thickBot="1">
      <c r="A172" s="199"/>
      <c r="B172" s="200" t="s">
        <v>1017</v>
      </c>
      <c r="C172" s="9" t="s">
        <v>1030</v>
      </c>
      <c r="D172" s="260"/>
      <c r="E172" s="260"/>
      <c r="F172" s="260"/>
    </row>
    <row r="173" spans="1:6" ht="13.5" thickBot="1">
      <c r="A173" s="185" t="s">
        <v>915</v>
      </c>
      <c r="B173" s="109"/>
      <c r="C173" s="109" t="s">
        <v>1293</v>
      </c>
      <c r="D173" s="155"/>
      <c r="E173" s="155"/>
      <c r="F173" s="155"/>
    </row>
    <row r="174" spans="1:6" ht="13.5" thickBot="1">
      <c r="A174" s="185" t="s">
        <v>916</v>
      </c>
      <c r="B174" s="197"/>
      <c r="C174" s="109" t="s">
        <v>1294</v>
      </c>
      <c r="D174" s="155"/>
      <c r="E174" s="155"/>
      <c r="F174" s="155"/>
    </row>
    <row r="175" spans="1:6" ht="13.5" thickBot="1">
      <c r="A175" s="181" t="s">
        <v>917</v>
      </c>
      <c r="B175" s="160"/>
      <c r="C175" s="109" t="s">
        <v>1295</v>
      </c>
      <c r="D175" s="261">
        <f>+D176+D177</f>
        <v>0</v>
      </c>
      <c r="E175" s="261">
        <f>+E176+E177</f>
        <v>0</v>
      </c>
      <c r="F175" s="261">
        <f>+F176+F177</f>
        <v>0</v>
      </c>
    </row>
    <row r="176" spans="1:6" ht="12.75">
      <c r="A176" s="202"/>
      <c r="B176" s="156" t="s">
        <v>992</v>
      </c>
      <c r="C176" s="133" t="s">
        <v>984</v>
      </c>
      <c r="D176" s="256"/>
      <c r="E176" s="256"/>
      <c r="F176" s="256"/>
    </row>
    <row r="177" spans="1:6" ht="13.5" thickBot="1">
      <c r="A177" s="208"/>
      <c r="B177" s="158" t="s">
        <v>993</v>
      </c>
      <c r="C177" s="135" t="s">
        <v>1296</v>
      </c>
      <c r="D177" s="257"/>
      <c r="E177" s="257"/>
      <c r="F177" s="257"/>
    </row>
    <row r="178" spans="1:6" ht="13.5" thickBot="1">
      <c r="A178" s="216" t="s">
        <v>918</v>
      </c>
      <c r="B178" s="217"/>
      <c r="C178" s="109" t="s">
        <v>1297</v>
      </c>
      <c r="D178" s="155"/>
      <c r="E178" s="155"/>
      <c r="F178" s="155"/>
    </row>
    <row r="179" spans="1:6" ht="13.5" thickBot="1">
      <c r="A179" s="216" t="s">
        <v>919</v>
      </c>
      <c r="B179" s="923"/>
      <c r="C179" s="924" t="s">
        <v>851</v>
      </c>
      <c r="D179" s="264"/>
      <c r="E179" s="264"/>
      <c r="F179" s="264"/>
    </row>
    <row r="180" spans="1:6" ht="13.5" thickBot="1">
      <c r="A180" s="216" t="s">
        <v>920</v>
      </c>
      <c r="B180" s="221"/>
      <c r="C180" s="222" t="s">
        <v>1298</v>
      </c>
      <c r="D180" s="261">
        <f>SUM(D159,D168,D173,D174,D175,D178,D179)</f>
        <v>0</v>
      </c>
      <c r="E180" s="261">
        <f>SUM(E159,E168,E173,E174,E175,E178,E179)</f>
        <v>3109</v>
      </c>
      <c r="F180" s="261">
        <f>SUM(F159,F168,F173,F174,F175,F178,F179)</f>
        <v>2044</v>
      </c>
    </row>
    <row r="181" spans="1:6" ht="12.75">
      <c r="A181" s="224"/>
      <c r="B181" s="224"/>
      <c r="C181" s="225"/>
      <c r="D181" s="225"/>
      <c r="E181" s="225"/>
      <c r="F181" s="226"/>
    </row>
    <row r="182" spans="1:6" ht="13.5" thickBot="1">
      <c r="A182" s="227"/>
      <c r="B182" s="228"/>
      <c r="C182" s="228"/>
      <c r="D182" s="228"/>
      <c r="E182" s="228"/>
      <c r="F182" s="228"/>
    </row>
    <row r="183" spans="1:6" ht="13.5" thickBot="1">
      <c r="A183" s="229"/>
      <c r="B183" s="230"/>
      <c r="C183" s="231" t="s">
        <v>959</v>
      </c>
      <c r="D183" s="231"/>
      <c r="E183" s="231"/>
      <c r="F183" s="232"/>
    </row>
    <row r="184" spans="1:6" ht="13.5" thickBot="1">
      <c r="A184" s="185" t="s">
        <v>913</v>
      </c>
      <c r="B184" s="34"/>
      <c r="C184" s="45" t="s">
        <v>1190</v>
      </c>
      <c r="D184" s="120">
        <f>SUM(D185:D189)</f>
        <v>9293</v>
      </c>
      <c r="E184" s="120">
        <f>SUM(E185:E189)</f>
        <v>16506</v>
      </c>
      <c r="F184" s="120">
        <f>SUM(F185:F189)</f>
        <v>15241</v>
      </c>
    </row>
    <row r="185" spans="1:6" ht="12.75">
      <c r="A185" s="233"/>
      <c r="B185" s="154" t="s">
        <v>1008</v>
      </c>
      <c r="C185" s="11" t="s">
        <v>944</v>
      </c>
      <c r="D185" s="127">
        <v>720</v>
      </c>
      <c r="E185" s="127">
        <v>720</v>
      </c>
      <c r="F185" s="127"/>
    </row>
    <row r="186" spans="1:6" ht="12.75">
      <c r="A186" s="234"/>
      <c r="B186" s="149" t="s">
        <v>1009</v>
      </c>
      <c r="C186" s="9" t="s">
        <v>1191</v>
      </c>
      <c r="D186" s="260">
        <v>195</v>
      </c>
      <c r="E186" s="260">
        <v>195</v>
      </c>
      <c r="F186" s="260"/>
    </row>
    <row r="187" spans="1:6" ht="12.75">
      <c r="A187" s="234"/>
      <c r="B187" s="149" t="s">
        <v>1010</v>
      </c>
      <c r="C187" s="9" t="s">
        <v>1056</v>
      </c>
      <c r="D187" s="260">
        <v>8378</v>
      </c>
      <c r="E187" s="260">
        <v>10322</v>
      </c>
      <c r="F187" s="260">
        <v>9972</v>
      </c>
    </row>
    <row r="188" spans="1:6" ht="12.75">
      <c r="A188" s="234"/>
      <c r="B188" s="149" t="s">
        <v>1011</v>
      </c>
      <c r="C188" s="9" t="s">
        <v>1192</v>
      </c>
      <c r="D188" s="260"/>
      <c r="E188" s="260"/>
      <c r="F188" s="260"/>
    </row>
    <row r="189" spans="1:6" ht="13.5" thickBot="1">
      <c r="A189" s="234"/>
      <c r="B189" s="149" t="s">
        <v>1021</v>
      </c>
      <c r="C189" s="9" t="s">
        <v>1193</v>
      </c>
      <c r="D189" s="260"/>
      <c r="E189" s="260">
        <v>5269</v>
      </c>
      <c r="F189" s="260">
        <v>5269</v>
      </c>
    </row>
    <row r="190" spans="1:6" ht="13.5" thickBot="1">
      <c r="A190" s="185" t="s">
        <v>914</v>
      </c>
      <c r="B190" s="34"/>
      <c r="C190" s="45" t="s">
        <v>1299</v>
      </c>
      <c r="D190" s="120">
        <f>SUM(D191:D194)</f>
        <v>0</v>
      </c>
      <c r="E190" s="120">
        <f>SUM(E191:E194)</f>
        <v>0</v>
      </c>
      <c r="F190" s="120">
        <f>SUM(F191:F194)</f>
        <v>0</v>
      </c>
    </row>
    <row r="191" spans="1:6" ht="12.75">
      <c r="A191" s="233"/>
      <c r="B191" s="154" t="s">
        <v>1014</v>
      </c>
      <c r="C191" s="11" t="s">
        <v>1196</v>
      </c>
      <c r="D191" s="127"/>
      <c r="E191" s="127"/>
      <c r="F191" s="127"/>
    </row>
    <row r="192" spans="1:6" ht="12.75">
      <c r="A192" s="234"/>
      <c r="B192" s="149" t="s">
        <v>1015</v>
      </c>
      <c r="C192" s="9" t="s">
        <v>1197</v>
      </c>
      <c r="D192" s="260"/>
      <c r="E192" s="260"/>
      <c r="F192" s="260"/>
    </row>
    <row r="193" spans="1:6" ht="22.5">
      <c r="A193" s="234"/>
      <c r="B193" s="149" t="s">
        <v>1016</v>
      </c>
      <c r="C193" s="9" t="s">
        <v>1204</v>
      </c>
      <c r="D193" s="260"/>
      <c r="E193" s="260"/>
      <c r="F193" s="260"/>
    </row>
    <row r="194" spans="1:6" ht="13.5" thickBot="1">
      <c r="A194" s="234"/>
      <c r="B194" s="149" t="s">
        <v>1017</v>
      </c>
      <c r="C194" s="9" t="s">
        <v>960</v>
      </c>
      <c r="D194" s="260"/>
      <c r="E194" s="260"/>
      <c r="F194" s="260"/>
    </row>
    <row r="195" spans="1:6" ht="13.5" thickBot="1">
      <c r="A195" s="185" t="s">
        <v>915</v>
      </c>
      <c r="B195" s="34"/>
      <c r="C195" s="45" t="s">
        <v>1301</v>
      </c>
      <c r="D195" s="155"/>
      <c r="E195" s="155"/>
      <c r="F195" s="155"/>
    </row>
    <row r="196" spans="1:6" ht="13.5" thickBot="1">
      <c r="A196" s="185" t="s">
        <v>916</v>
      </c>
      <c r="B196" s="34"/>
      <c r="C196" s="45" t="s">
        <v>848</v>
      </c>
      <c r="D196" s="155"/>
      <c r="E196" s="155"/>
      <c r="F196" s="155"/>
    </row>
    <row r="197" spans="1:6" ht="13.5" thickBot="1">
      <c r="A197" s="185" t="s">
        <v>917</v>
      </c>
      <c r="B197" s="210"/>
      <c r="C197" s="236" t="s">
        <v>1302</v>
      </c>
      <c r="D197" s="120">
        <f>+D184+D190+D195+D196</f>
        <v>9293</v>
      </c>
      <c r="E197" s="120">
        <f>+E184+E190+E195+E196</f>
        <v>16506</v>
      </c>
      <c r="F197" s="120">
        <f>+F184+F190+F195+F196</f>
        <v>15241</v>
      </c>
    </row>
    <row r="198" spans="1:6" ht="13.5" thickBot="1">
      <c r="A198" s="237"/>
      <c r="B198" s="238"/>
      <c r="C198" s="238"/>
      <c r="D198" s="238"/>
      <c r="E198" s="238"/>
      <c r="F198" s="238"/>
    </row>
    <row r="199" spans="1:6" ht="13.5" thickBot="1">
      <c r="A199" s="239" t="s">
        <v>1287</v>
      </c>
      <c r="B199" s="240"/>
      <c r="C199" s="241"/>
      <c r="D199" s="105"/>
      <c r="E199" s="105"/>
      <c r="F199" s="105"/>
    </row>
    <row r="200" spans="1:6" ht="13.5" thickBot="1">
      <c r="A200" s="239" t="s">
        <v>1288</v>
      </c>
      <c r="B200" s="240"/>
      <c r="C200" s="241"/>
      <c r="D200" s="105"/>
      <c r="E200" s="105"/>
      <c r="F200" s="105"/>
    </row>
    <row r="201" ht="13.5" thickBot="1"/>
    <row r="202" spans="1:6" ht="12.75" customHeight="1">
      <c r="A202" s="1037" t="s">
        <v>1271</v>
      </c>
      <c r="B202" s="1038"/>
      <c r="C202" s="1039" t="s">
        <v>1312</v>
      </c>
      <c r="D202" s="1040"/>
      <c r="E202" s="1041"/>
      <c r="F202" s="246" t="s">
        <v>965</v>
      </c>
    </row>
    <row r="203" spans="1:6" ht="13.5" thickBot="1">
      <c r="A203" s="190" t="s">
        <v>1270</v>
      </c>
      <c r="B203" s="191"/>
      <c r="C203" s="1042" t="s">
        <v>177</v>
      </c>
      <c r="D203" s="1043"/>
      <c r="E203" s="1043"/>
      <c r="F203" s="247" t="s">
        <v>176</v>
      </c>
    </row>
    <row r="204" spans="1:6" ht="14.25" thickBot="1">
      <c r="A204" s="192"/>
      <c r="B204" s="192"/>
      <c r="C204" s="192"/>
      <c r="D204" s="192"/>
      <c r="E204" s="192"/>
      <c r="F204" s="193" t="s">
        <v>951</v>
      </c>
    </row>
    <row r="205" spans="1:6" ht="13.5" thickBot="1">
      <c r="A205" s="1044" t="s">
        <v>1272</v>
      </c>
      <c r="B205" s="1045"/>
      <c r="C205" s="1048" t="s">
        <v>952</v>
      </c>
      <c r="D205" s="461" t="s">
        <v>85</v>
      </c>
      <c r="E205" s="461" t="s">
        <v>86</v>
      </c>
      <c r="F205" s="1035" t="s">
        <v>1330</v>
      </c>
    </row>
    <row r="206" spans="1:6" ht="13.5" thickBot="1">
      <c r="A206" s="1046"/>
      <c r="B206" s="1047"/>
      <c r="C206" s="1049"/>
      <c r="D206" s="1050" t="s">
        <v>96</v>
      </c>
      <c r="E206" s="1051"/>
      <c r="F206" s="1036"/>
    </row>
    <row r="207" spans="1:6" ht="13.5" thickBot="1">
      <c r="A207" s="181">
        <v>1</v>
      </c>
      <c r="B207" s="182">
        <v>2</v>
      </c>
      <c r="C207" s="182">
        <v>3</v>
      </c>
      <c r="D207" s="462">
        <v>4</v>
      </c>
      <c r="E207" s="462">
        <v>5</v>
      </c>
      <c r="F207" s="183">
        <v>6</v>
      </c>
    </row>
    <row r="208" spans="1:6" ht="13.5" thickBot="1">
      <c r="A208" s="194"/>
      <c r="B208" s="195"/>
      <c r="C208" s="195" t="s">
        <v>953</v>
      </c>
      <c r="D208" s="195"/>
      <c r="E208" s="195"/>
      <c r="F208" s="196"/>
    </row>
    <row r="209" spans="1:6" ht="13.5" thickBot="1">
      <c r="A209" s="181" t="s">
        <v>913</v>
      </c>
      <c r="B209" s="197"/>
      <c r="C209" s="198" t="s">
        <v>1289</v>
      </c>
      <c r="D209" s="120">
        <f>SUM(D210:D217)</f>
        <v>0</v>
      </c>
      <c r="E209" s="120">
        <f>SUM(E210:E217)</f>
        <v>0</v>
      </c>
      <c r="F209" s="120">
        <f>SUM(F210:F217)</f>
        <v>0</v>
      </c>
    </row>
    <row r="210" spans="1:6" ht="12.75">
      <c r="A210" s="202"/>
      <c r="B210" s="200" t="s">
        <v>1008</v>
      </c>
      <c r="C210" s="15" t="s">
        <v>1117</v>
      </c>
      <c r="D210" s="265"/>
      <c r="E210" s="265"/>
      <c r="F210" s="265"/>
    </row>
    <row r="211" spans="1:6" ht="12.75">
      <c r="A211" s="199"/>
      <c r="B211" s="200" t="s">
        <v>1009</v>
      </c>
      <c r="C211" s="9" t="s">
        <v>1118</v>
      </c>
      <c r="D211" s="260"/>
      <c r="E211" s="260"/>
      <c r="F211" s="260"/>
    </row>
    <row r="212" spans="1:6" ht="12.75">
      <c r="A212" s="199"/>
      <c r="B212" s="200" t="s">
        <v>1010</v>
      </c>
      <c r="C212" s="9" t="s">
        <v>1119</v>
      </c>
      <c r="D212" s="260"/>
      <c r="E212" s="260"/>
      <c r="F212" s="260"/>
    </row>
    <row r="213" spans="1:6" ht="12.75">
      <c r="A213" s="199"/>
      <c r="B213" s="200" t="s">
        <v>1011</v>
      </c>
      <c r="C213" s="9" t="s">
        <v>1120</v>
      </c>
      <c r="D213" s="260"/>
      <c r="E213" s="260"/>
      <c r="F213" s="260"/>
    </row>
    <row r="214" spans="1:6" ht="12.75">
      <c r="A214" s="199"/>
      <c r="B214" s="200" t="s">
        <v>1067</v>
      </c>
      <c r="C214" s="8" t="s">
        <v>1121</v>
      </c>
      <c r="D214" s="260"/>
      <c r="E214" s="260"/>
      <c r="F214" s="260"/>
    </row>
    <row r="215" spans="1:6" ht="12.75">
      <c r="A215" s="204"/>
      <c r="B215" s="200" t="s">
        <v>1012</v>
      </c>
      <c r="C215" s="9" t="s">
        <v>1122</v>
      </c>
      <c r="D215" s="266"/>
      <c r="E215" s="266"/>
      <c r="F215" s="266"/>
    </row>
    <row r="216" spans="1:6" ht="12.75">
      <c r="A216" s="199"/>
      <c r="B216" s="200" t="s">
        <v>1013</v>
      </c>
      <c r="C216" s="9" t="s">
        <v>1290</v>
      </c>
      <c r="D216" s="260"/>
      <c r="E216" s="260"/>
      <c r="F216" s="260"/>
    </row>
    <row r="217" spans="1:6" ht="13.5" thickBot="1">
      <c r="A217" s="205"/>
      <c r="B217" s="206" t="s">
        <v>1022</v>
      </c>
      <c r="C217" s="8" t="s">
        <v>1267</v>
      </c>
      <c r="D217" s="163"/>
      <c r="E217" s="163"/>
      <c r="F217" s="163"/>
    </row>
    <row r="218" spans="1:6" ht="13.5" thickBot="1">
      <c r="A218" s="181" t="s">
        <v>914</v>
      </c>
      <c r="B218" s="197"/>
      <c r="C218" s="198" t="s">
        <v>1291</v>
      </c>
      <c r="D218" s="120">
        <f>SUM(D219:D222)</f>
        <v>600</v>
      </c>
      <c r="E218" s="120">
        <f>SUM(E219:E222)</f>
        <v>600</v>
      </c>
      <c r="F218" s="120">
        <f>SUM(F219:F222)</f>
        <v>450</v>
      </c>
    </row>
    <row r="219" spans="1:6" ht="12.75">
      <c r="A219" s="199"/>
      <c r="B219" s="200" t="s">
        <v>1014</v>
      </c>
      <c r="C219" s="11" t="s">
        <v>1028</v>
      </c>
      <c r="D219" s="260">
        <v>600</v>
      </c>
      <c r="E219" s="260">
        <v>600</v>
      </c>
      <c r="F219" s="260">
        <v>450</v>
      </c>
    </row>
    <row r="220" spans="1:6" ht="12.75">
      <c r="A220" s="199"/>
      <c r="B220" s="200" t="s">
        <v>1015</v>
      </c>
      <c r="C220" s="9" t="s">
        <v>1029</v>
      </c>
      <c r="D220" s="260"/>
      <c r="E220" s="260"/>
      <c r="F220" s="260"/>
    </row>
    <row r="221" spans="1:6" ht="12.75">
      <c r="A221" s="199"/>
      <c r="B221" s="200" t="s">
        <v>1016</v>
      </c>
      <c r="C221" s="9" t="s">
        <v>1292</v>
      </c>
      <c r="D221" s="260"/>
      <c r="E221" s="260"/>
      <c r="F221" s="260"/>
    </row>
    <row r="222" spans="1:6" ht="13.5" thickBot="1">
      <c r="A222" s="199"/>
      <c r="B222" s="200" t="s">
        <v>1017</v>
      </c>
      <c r="C222" s="9" t="s">
        <v>1030</v>
      </c>
      <c r="D222" s="260"/>
      <c r="E222" s="260"/>
      <c r="F222" s="260"/>
    </row>
    <row r="223" spans="1:6" ht="13.5" thickBot="1">
      <c r="A223" s="185" t="s">
        <v>915</v>
      </c>
      <c r="B223" s="109"/>
      <c r="C223" s="109" t="s">
        <v>1293</v>
      </c>
      <c r="D223" s="155"/>
      <c r="E223" s="155"/>
      <c r="F223" s="155"/>
    </row>
    <row r="224" spans="1:6" ht="13.5" thickBot="1">
      <c r="A224" s="185" t="s">
        <v>916</v>
      </c>
      <c r="B224" s="197"/>
      <c r="C224" s="109" t="s">
        <v>1294</v>
      </c>
      <c r="D224" s="155"/>
      <c r="E224" s="155"/>
      <c r="F224" s="155"/>
    </row>
    <row r="225" spans="1:6" ht="13.5" thickBot="1">
      <c r="A225" s="181" t="s">
        <v>917</v>
      </c>
      <c r="B225" s="160"/>
      <c r="C225" s="109" t="s">
        <v>1295</v>
      </c>
      <c r="D225" s="261">
        <f>+D226+D227</f>
        <v>0</v>
      </c>
      <c r="E225" s="261">
        <f>+E226+E227</f>
        <v>0</v>
      </c>
      <c r="F225" s="261">
        <f>+F226+F227</f>
        <v>0</v>
      </c>
    </row>
    <row r="226" spans="1:6" ht="12.75">
      <c r="A226" s="202"/>
      <c r="B226" s="156" t="s">
        <v>992</v>
      </c>
      <c r="C226" s="133" t="s">
        <v>984</v>
      </c>
      <c r="D226" s="256"/>
      <c r="E226" s="256"/>
      <c r="F226" s="256"/>
    </row>
    <row r="227" spans="1:6" ht="13.5" thickBot="1">
      <c r="A227" s="208"/>
      <c r="B227" s="158" t="s">
        <v>993</v>
      </c>
      <c r="C227" s="135" t="s">
        <v>1296</v>
      </c>
      <c r="D227" s="257"/>
      <c r="E227" s="257"/>
      <c r="F227" s="257"/>
    </row>
    <row r="228" spans="1:6" ht="13.5" thickBot="1">
      <c r="A228" s="216" t="s">
        <v>918</v>
      </c>
      <c r="B228" s="217"/>
      <c r="C228" s="109" t="s">
        <v>1297</v>
      </c>
      <c r="D228" s="155"/>
      <c r="E228" s="155"/>
      <c r="F228" s="155"/>
    </row>
    <row r="229" spans="1:6" ht="13.5" thickBot="1">
      <c r="A229" s="216" t="s">
        <v>919</v>
      </c>
      <c r="B229" s="923"/>
      <c r="C229" s="924" t="s">
        <v>851</v>
      </c>
      <c r="D229" s="264"/>
      <c r="E229" s="264"/>
      <c r="F229" s="264"/>
    </row>
    <row r="230" spans="1:6" ht="13.5" thickBot="1">
      <c r="A230" s="216" t="s">
        <v>920</v>
      </c>
      <c r="B230" s="221"/>
      <c r="C230" s="222" t="s">
        <v>1298</v>
      </c>
      <c r="D230" s="261">
        <f>SUM(D209,D218,D223,D224,D225,D228,D229)</f>
        <v>600</v>
      </c>
      <c r="E230" s="261">
        <f>SUM(E209,E218,E223,E224,E225,E228,E229)</f>
        <v>600</v>
      </c>
      <c r="F230" s="261">
        <f>SUM(F209,F218,F223,F224,F225,F228,F229)</f>
        <v>450</v>
      </c>
    </row>
    <row r="231" spans="1:6" ht="12.75">
      <c r="A231" s="224"/>
      <c r="B231" s="224"/>
      <c r="C231" s="225"/>
      <c r="D231" s="225"/>
      <c r="E231" s="225"/>
      <c r="F231" s="226"/>
    </row>
    <row r="232" spans="1:6" ht="13.5" thickBot="1">
      <c r="A232" s="227"/>
      <c r="B232" s="228"/>
      <c r="C232" s="228"/>
      <c r="D232" s="228"/>
      <c r="E232" s="228"/>
      <c r="F232" s="228"/>
    </row>
    <row r="233" spans="1:6" ht="13.5" thickBot="1">
      <c r="A233" s="229"/>
      <c r="B233" s="230"/>
      <c r="C233" s="231" t="s">
        <v>959</v>
      </c>
      <c r="D233" s="231"/>
      <c r="E233" s="231"/>
      <c r="F233" s="232"/>
    </row>
    <row r="234" spans="1:6" ht="13.5" thickBot="1">
      <c r="A234" s="185" t="s">
        <v>913</v>
      </c>
      <c r="B234" s="34"/>
      <c r="C234" s="45" t="s">
        <v>1190</v>
      </c>
      <c r="D234" s="120">
        <f>SUM(D235:D239)</f>
        <v>1930</v>
      </c>
      <c r="E234" s="120">
        <f>SUM(E235:E239)</f>
        <v>2110</v>
      </c>
      <c r="F234" s="120">
        <f>SUM(F235:F239)</f>
        <v>2035</v>
      </c>
    </row>
    <row r="235" spans="1:6" ht="12.75">
      <c r="A235" s="233"/>
      <c r="B235" s="154" t="s">
        <v>1008</v>
      </c>
      <c r="C235" s="11" t="s">
        <v>944</v>
      </c>
      <c r="D235" s="127">
        <v>1383</v>
      </c>
      <c r="E235" s="127">
        <v>1525</v>
      </c>
      <c r="F235" s="127">
        <v>1551</v>
      </c>
    </row>
    <row r="236" spans="1:6" ht="12.75">
      <c r="A236" s="234"/>
      <c r="B236" s="149" t="s">
        <v>1009</v>
      </c>
      <c r="C236" s="9" t="s">
        <v>1191</v>
      </c>
      <c r="D236" s="260">
        <v>369</v>
      </c>
      <c r="E236" s="260">
        <v>407</v>
      </c>
      <c r="F236" s="260">
        <v>414</v>
      </c>
    </row>
    <row r="237" spans="1:6" ht="12.75">
      <c r="A237" s="234"/>
      <c r="B237" s="149" t="s">
        <v>1010</v>
      </c>
      <c r="C237" s="9" t="s">
        <v>1056</v>
      </c>
      <c r="D237" s="260">
        <v>178</v>
      </c>
      <c r="E237" s="260">
        <v>178</v>
      </c>
      <c r="F237" s="260">
        <v>70</v>
      </c>
    </row>
    <row r="238" spans="1:6" ht="12.75">
      <c r="A238" s="234"/>
      <c r="B238" s="149" t="s">
        <v>1011</v>
      </c>
      <c r="C238" s="9" t="s">
        <v>1192</v>
      </c>
      <c r="D238" s="260"/>
      <c r="E238" s="260"/>
      <c r="F238" s="260"/>
    </row>
    <row r="239" spans="1:6" ht="13.5" thickBot="1">
      <c r="A239" s="234"/>
      <c r="B239" s="149" t="s">
        <v>1021</v>
      </c>
      <c r="C239" s="9" t="s">
        <v>1193</v>
      </c>
      <c r="D239" s="260"/>
      <c r="E239" s="260"/>
      <c r="F239" s="260"/>
    </row>
    <row r="240" spans="1:6" ht="13.5" thickBot="1">
      <c r="A240" s="185" t="s">
        <v>914</v>
      </c>
      <c r="B240" s="34"/>
      <c r="C240" s="45" t="s">
        <v>1299</v>
      </c>
      <c r="D240" s="120">
        <f>SUM(D241:D244)</f>
        <v>0</v>
      </c>
      <c r="E240" s="120">
        <f>SUM(E241:E244)</f>
        <v>0</v>
      </c>
      <c r="F240" s="120">
        <f>SUM(F241:F244)</f>
        <v>0</v>
      </c>
    </row>
    <row r="241" spans="1:6" ht="12.75">
      <c r="A241" s="233"/>
      <c r="B241" s="154" t="s">
        <v>1014</v>
      </c>
      <c r="C241" s="11" t="s">
        <v>1196</v>
      </c>
      <c r="D241" s="127"/>
      <c r="E241" s="127"/>
      <c r="F241" s="127"/>
    </row>
    <row r="242" spans="1:6" ht="12.75">
      <c r="A242" s="234"/>
      <c r="B242" s="149" t="s">
        <v>1015</v>
      </c>
      <c r="C242" s="9" t="s">
        <v>1197</v>
      </c>
      <c r="D242" s="260"/>
      <c r="E242" s="260"/>
      <c r="F242" s="260"/>
    </row>
    <row r="243" spans="1:6" ht="22.5">
      <c r="A243" s="234"/>
      <c r="B243" s="149" t="s">
        <v>1016</v>
      </c>
      <c r="C243" s="9" t="s">
        <v>1204</v>
      </c>
      <c r="D243" s="260"/>
      <c r="E243" s="260"/>
      <c r="F243" s="260"/>
    </row>
    <row r="244" spans="1:6" ht="13.5" thickBot="1">
      <c r="A244" s="234"/>
      <c r="B244" s="149" t="s">
        <v>1017</v>
      </c>
      <c r="C244" s="9" t="s">
        <v>960</v>
      </c>
      <c r="D244" s="260"/>
      <c r="E244" s="260"/>
      <c r="F244" s="260"/>
    </row>
    <row r="245" spans="1:6" ht="13.5" thickBot="1">
      <c r="A245" s="185" t="s">
        <v>915</v>
      </c>
      <c r="B245" s="34"/>
      <c r="C245" s="45" t="s">
        <v>1301</v>
      </c>
      <c r="D245" s="155"/>
      <c r="E245" s="155"/>
      <c r="F245" s="155"/>
    </row>
    <row r="246" spans="1:6" ht="13.5" thickBot="1">
      <c r="A246" s="185" t="s">
        <v>916</v>
      </c>
      <c r="B246" s="34"/>
      <c r="C246" s="45" t="s">
        <v>848</v>
      </c>
      <c r="D246" s="155"/>
      <c r="E246" s="155"/>
      <c r="F246" s="155"/>
    </row>
    <row r="247" spans="1:6" ht="13.5" thickBot="1">
      <c r="A247" s="185" t="s">
        <v>917</v>
      </c>
      <c r="B247" s="210"/>
      <c r="C247" s="236" t="s">
        <v>1302</v>
      </c>
      <c r="D247" s="120">
        <f>+D234+D240+D245+D246</f>
        <v>1930</v>
      </c>
      <c r="E247" s="120">
        <f>+E234+E240+E245+E246</f>
        <v>2110</v>
      </c>
      <c r="F247" s="120">
        <f>+F234+F240+F245+F246</f>
        <v>2035</v>
      </c>
    </row>
    <row r="248" spans="1:6" ht="13.5" thickBot="1">
      <c r="A248" s="237"/>
      <c r="B248" s="238"/>
      <c r="C248" s="238"/>
      <c r="D248" s="238"/>
      <c r="E248" s="238"/>
      <c r="F248" s="238"/>
    </row>
    <row r="249" spans="1:6" ht="13.5" thickBot="1">
      <c r="A249" s="239" t="s">
        <v>1287</v>
      </c>
      <c r="B249" s="240"/>
      <c r="C249" s="241"/>
      <c r="D249" s="105">
        <v>1</v>
      </c>
      <c r="E249" s="105">
        <v>1</v>
      </c>
      <c r="F249" s="105">
        <v>1</v>
      </c>
    </row>
    <row r="250" spans="1:6" ht="13.5" thickBot="1">
      <c r="A250" s="239" t="s">
        <v>1288</v>
      </c>
      <c r="B250" s="240"/>
      <c r="C250" s="241"/>
      <c r="D250" s="105"/>
      <c r="E250" s="105"/>
      <c r="F250" s="105"/>
    </row>
    <row r="251" ht="13.5" thickBot="1"/>
    <row r="252" spans="1:6" ht="12.75" customHeight="1">
      <c r="A252" s="1037" t="s">
        <v>1271</v>
      </c>
      <c r="B252" s="1038"/>
      <c r="C252" s="1039" t="s">
        <v>1312</v>
      </c>
      <c r="D252" s="1040"/>
      <c r="E252" s="1041"/>
      <c r="F252" s="246" t="s">
        <v>965</v>
      </c>
    </row>
    <row r="253" spans="1:6" ht="13.5" thickBot="1">
      <c r="A253" s="190" t="s">
        <v>1270</v>
      </c>
      <c r="B253" s="191"/>
      <c r="C253" s="1042" t="s">
        <v>179</v>
      </c>
      <c r="D253" s="1043"/>
      <c r="E253" s="1043"/>
      <c r="F253" s="247" t="s">
        <v>178</v>
      </c>
    </row>
    <row r="254" spans="1:6" ht="14.25" thickBot="1">
      <c r="A254" s="192"/>
      <c r="B254" s="192"/>
      <c r="C254" s="192"/>
      <c r="D254" s="192"/>
      <c r="E254" s="192"/>
      <c r="F254" s="193" t="s">
        <v>951</v>
      </c>
    </row>
    <row r="255" spans="1:6" ht="13.5" thickBot="1">
      <c r="A255" s="1044" t="s">
        <v>1272</v>
      </c>
      <c r="B255" s="1045"/>
      <c r="C255" s="1048" t="s">
        <v>952</v>
      </c>
      <c r="D255" s="461" t="s">
        <v>85</v>
      </c>
      <c r="E255" s="461" t="s">
        <v>86</v>
      </c>
      <c r="F255" s="1035" t="s">
        <v>1330</v>
      </c>
    </row>
    <row r="256" spans="1:6" ht="13.5" thickBot="1">
      <c r="A256" s="1046"/>
      <c r="B256" s="1047"/>
      <c r="C256" s="1049"/>
      <c r="D256" s="1050" t="s">
        <v>96</v>
      </c>
      <c r="E256" s="1051"/>
      <c r="F256" s="1036"/>
    </row>
    <row r="257" spans="1:6" ht="13.5" thickBot="1">
      <c r="A257" s="181">
        <v>1</v>
      </c>
      <c r="B257" s="182">
        <v>2</v>
      </c>
      <c r="C257" s="182">
        <v>3</v>
      </c>
      <c r="D257" s="462">
        <v>4</v>
      </c>
      <c r="E257" s="462">
        <v>5</v>
      </c>
      <c r="F257" s="183">
        <v>6</v>
      </c>
    </row>
    <row r="258" spans="1:6" ht="13.5" thickBot="1">
      <c r="A258" s="194"/>
      <c r="B258" s="195"/>
      <c r="C258" s="195" t="s">
        <v>953</v>
      </c>
      <c r="D258" s="195"/>
      <c r="E258" s="195"/>
      <c r="F258" s="196"/>
    </row>
    <row r="259" spans="1:6" ht="13.5" thickBot="1">
      <c r="A259" s="181" t="s">
        <v>913</v>
      </c>
      <c r="B259" s="197"/>
      <c r="C259" s="198" t="s">
        <v>1289</v>
      </c>
      <c r="D259" s="120">
        <f>SUM(D260:D267)</f>
        <v>0</v>
      </c>
      <c r="E259" s="120">
        <f>SUM(E260:E267)</f>
        <v>0</v>
      </c>
      <c r="F259" s="120">
        <f>SUM(F260:F267)</f>
        <v>0</v>
      </c>
    </row>
    <row r="260" spans="1:6" ht="12.75">
      <c r="A260" s="202"/>
      <c r="B260" s="200" t="s">
        <v>1008</v>
      </c>
      <c r="C260" s="15" t="s">
        <v>1117</v>
      </c>
      <c r="D260" s="265"/>
      <c r="E260" s="265"/>
      <c r="F260" s="265"/>
    </row>
    <row r="261" spans="1:6" ht="12.75">
      <c r="A261" s="199"/>
      <c r="B261" s="200" t="s">
        <v>1009</v>
      </c>
      <c r="C261" s="9" t="s">
        <v>1118</v>
      </c>
      <c r="D261" s="260"/>
      <c r="E261" s="260"/>
      <c r="F261" s="260"/>
    </row>
    <row r="262" spans="1:6" ht="12.75">
      <c r="A262" s="199"/>
      <c r="B262" s="200" t="s">
        <v>1010</v>
      </c>
      <c r="C262" s="9" t="s">
        <v>1119</v>
      </c>
      <c r="D262" s="260"/>
      <c r="E262" s="260"/>
      <c r="F262" s="260"/>
    </row>
    <row r="263" spans="1:6" ht="12.75">
      <c r="A263" s="199"/>
      <c r="B263" s="200" t="s">
        <v>1011</v>
      </c>
      <c r="C263" s="9" t="s">
        <v>1120</v>
      </c>
      <c r="D263" s="260"/>
      <c r="E263" s="260"/>
      <c r="F263" s="260"/>
    </row>
    <row r="264" spans="1:6" ht="12.75">
      <c r="A264" s="199"/>
      <c r="B264" s="200" t="s">
        <v>1067</v>
      </c>
      <c r="C264" s="8" t="s">
        <v>1121</v>
      </c>
      <c r="D264" s="260"/>
      <c r="E264" s="260"/>
      <c r="F264" s="260"/>
    </row>
    <row r="265" spans="1:6" ht="12.75">
      <c r="A265" s="204"/>
      <c r="B265" s="200" t="s">
        <v>1012</v>
      </c>
      <c r="C265" s="9" t="s">
        <v>1122</v>
      </c>
      <c r="D265" s="266"/>
      <c r="E265" s="266"/>
      <c r="F265" s="266"/>
    </row>
    <row r="266" spans="1:6" ht="12.75">
      <c r="A266" s="199"/>
      <c r="B266" s="200" t="s">
        <v>1013</v>
      </c>
      <c r="C266" s="9" t="s">
        <v>1290</v>
      </c>
      <c r="D266" s="260"/>
      <c r="E266" s="260"/>
      <c r="F266" s="260"/>
    </row>
    <row r="267" spans="1:6" ht="13.5" thickBot="1">
      <c r="A267" s="205"/>
      <c r="B267" s="206" t="s">
        <v>1022</v>
      </c>
      <c r="C267" s="8" t="s">
        <v>1267</v>
      </c>
      <c r="D267" s="163"/>
      <c r="E267" s="163"/>
      <c r="F267" s="163"/>
    </row>
    <row r="268" spans="1:6" ht="13.5" thickBot="1">
      <c r="A268" s="181" t="s">
        <v>914</v>
      </c>
      <c r="B268" s="197"/>
      <c r="C268" s="198" t="s">
        <v>1291</v>
      </c>
      <c r="D268" s="120">
        <f>SUM(D269:D272)</f>
        <v>4200</v>
      </c>
      <c r="E268" s="120">
        <f>SUM(E269:E272)</f>
        <v>4200</v>
      </c>
      <c r="F268" s="120">
        <f>SUM(F269:F272)</f>
        <v>4221</v>
      </c>
    </row>
    <row r="269" spans="1:6" ht="12.75">
      <c r="A269" s="199"/>
      <c r="B269" s="200" t="s">
        <v>1014</v>
      </c>
      <c r="C269" s="11" t="s">
        <v>1028</v>
      </c>
      <c r="D269" s="260">
        <v>4200</v>
      </c>
      <c r="E269" s="260">
        <v>4200</v>
      </c>
      <c r="F269" s="260">
        <v>4221</v>
      </c>
    </row>
    <row r="270" spans="1:6" ht="12.75">
      <c r="A270" s="199"/>
      <c r="B270" s="200" t="s">
        <v>1015</v>
      </c>
      <c r="C270" s="9" t="s">
        <v>1029</v>
      </c>
      <c r="D270" s="260"/>
      <c r="E270" s="260"/>
      <c r="F270" s="260"/>
    </row>
    <row r="271" spans="1:6" ht="12.75">
      <c r="A271" s="199"/>
      <c r="B271" s="200" t="s">
        <v>1016</v>
      </c>
      <c r="C271" s="9" t="s">
        <v>1292</v>
      </c>
      <c r="D271" s="260"/>
      <c r="E271" s="260"/>
      <c r="F271" s="260"/>
    </row>
    <row r="272" spans="1:6" ht="13.5" thickBot="1">
      <c r="A272" s="199"/>
      <c r="B272" s="200" t="s">
        <v>1017</v>
      </c>
      <c r="C272" s="9" t="s">
        <v>1030</v>
      </c>
      <c r="D272" s="260"/>
      <c r="E272" s="260"/>
      <c r="F272" s="260"/>
    </row>
    <row r="273" spans="1:6" ht="13.5" thickBot="1">
      <c r="A273" s="185" t="s">
        <v>915</v>
      </c>
      <c r="B273" s="109"/>
      <c r="C273" s="109" t="s">
        <v>1293</v>
      </c>
      <c r="D273" s="155"/>
      <c r="E273" s="155"/>
      <c r="F273" s="155"/>
    </row>
    <row r="274" spans="1:6" ht="13.5" thickBot="1">
      <c r="A274" s="185" t="s">
        <v>916</v>
      </c>
      <c r="B274" s="197"/>
      <c r="C274" s="109" t="s">
        <v>1294</v>
      </c>
      <c r="D274" s="155"/>
      <c r="E274" s="155"/>
      <c r="F274" s="155"/>
    </row>
    <row r="275" spans="1:6" ht="13.5" thickBot="1">
      <c r="A275" s="181" t="s">
        <v>917</v>
      </c>
      <c r="B275" s="160"/>
      <c r="C275" s="109" t="s">
        <v>1295</v>
      </c>
      <c r="D275" s="261">
        <f>+D276+D277</f>
        <v>0</v>
      </c>
      <c r="E275" s="261">
        <f>+E276+E277</f>
        <v>0</v>
      </c>
      <c r="F275" s="261">
        <f>+F276+F277</f>
        <v>0</v>
      </c>
    </row>
    <row r="276" spans="1:6" ht="12.75">
      <c r="A276" s="202"/>
      <c r="B276" s="156" t="s">
        <v>992</v>
      </c>
      <c r="C276" s="133" t="s">
        <v>984</v>
      </c>
      <c r="D276" s="256"/>
      <c r="E276" s="256"/>
      <c r="F276" s="256"/>
    </row>
    <row r="277" spans="1:6" ht="13.5" thickBot="1">
      <c r="A277" s="208"/>
      <c r="B277" s="158" t="s">
        <v>993</v>
      </c>
      <c r="C277" s="135" t="s">
        <v>1296</v>
      </c>
      <c r="D277" s="257"/>
      <c r="E277" s="257"/>
      <c r="F277" s="257"/>
    </row>
    <row r="278" spans="1:6" ht="13.5" thickBot="1">
      <c r="A278" s="216" t="s">
        <v>918</v>
      </c>
      <c r="B278" s="217"/>
      <c r="C278" s="109" t="s">
        <v>1297</v>
      </c>
      <c r="D278" s="155"/>
      <c r="E278" s="155"/>
      <c r="F278" s="155"/>
    </row>
    <row r="279" spans="1:6" ht="13.5" thickBot="1">
      <c r="A279" s="216" t="s">
        <v>919</v>
      </c>
      <c r="B279" s="923"/>
      <c r="C279" s="924" t="s">
        <v>851</v>
      </c>
      <c r="D279" s="264"/>
      <c r="E279" s="264"/>
      <c r="F279" s="264"/>
    </row>
    <row r="280" spans="1:6" ht="13.5" thickBot="1">
      <c r="A280" s="216" t="s">
        <v>920</v>
      </c>
      <c r="B280" s="221"/>
      <c r="C280" s="222" t="s">
        <v>1298</v>
      </c>
      <c r="D280" s="261">
        <f>SUM(D259,D268,D273,D274,D275,D278,D279)</f>
        <v>4200</v>
      </c>
      <c r="E280" s="261">
        <f>SUM(E259,E268,E273,E274,E275,E278,E279)</f>
        <v>4200</v>
      </c>
      <c r="F280" s="261">
        <f>SUM(F259,F268,F273,F274,F275,F278,F279)</f>
        <v>4221</v>
      </c>
    </row>
    <row r="281" spans="1:6" ht="12.75">
      <c r="A281" s="224"/>
      <c r="B281" s="224"/>
      <c r="C281" s="225"/>
      <c r="D281" s="225"/>
      <c r="E281" s="225"/>
      <c r="F281" s="226"/>
    </row>
    <row r="282" spans="1:6" ht="13.5" thickBot="1">
      <c r="A282" s="227"/>
      <c r="B282" s="228"/>
      <c r="C282" s="228"/>
      <c r="D282" s="228"/>
      <c r="E282" s="228"/>
      <c r="F282" s="228"/>
    </row>
    <row r="283" spans="1:6" ht="13.5" thickBot="1">
      <c r="A283" s="229"/>
      <c r="B283" s="230"/>
      <c r="C283" s="231" t="s">
        <v>959</v>
      </c>
      <c r="D283" s="231"/>
      <c r="E283" s="231"/>
      <c r="F283" s="232"/>
    </row>
    <row r="284" spans="1:6" ht="13.5" thickBot="1">
      <c r="A284" s="185" t="s">
        <v>913</v>
      </c>
      <c r="B284" s="34"/>
      <c r="C284" s="45" t="s">
        <v>1190</v>
      </c>
      <c r="D284" s="120">
        <f>SUM(D285:D289)</f>
        <v>3959</v>
      </c>
      <c r="E284" s="120">
        <f>SUM(E285:E289)</f>
        <v>4052</v>
      </c>
      <c r="F284" s="120">
        <f>SUM(F285:F289)</f>
        <v>4035</v>
      </c>
    </row>
    <row r="285" spans="1:6" ht="12.75">
      <c r="A285" s="233"/>
      <c r="B285" s="154" t="s">
        <v>1008</v>
      </c>
      <c r="C285" s="11" t="s">
        <v>944</v>
      </c>
      <c r="D285" s="127">
        <v>2636</v>
      </c>
      <c r="E285" s="127">
        <v>2695</v>
      </c>
      <c r="F285" s="127">
        <v>2679</v>
      </c>
    </row>
    <row r="286" spans="1:6" ht="12.75">
      <c r="A286" s="234"/>
      <c r="B286" s="149" t="s">
        <v>1009</v>
      </c>
      <c r="C286" s="9" t="s">
        <v>1191</v>
      </c>
      <c r="D286" s="260">
        <v>696</v>
      </c>
      <c r="E286" s="260">
        <v>716</v>
      </c>
      <c r="F286" s="260">
        <v>716</v>
      </c>
    </row>
    <row r="287" spans="1:6" ht="12.75">
      <c r="A287" s="234"/>
      <c r="B287" s="149" t="s">
        <v>1010</v>
      </c>
      <c r="C287" s="9" t="s">
        <v>1056</v>
      </c>
      <c r="D287" s="260">
        <v>627</v>
      </c>
      <c r="E287" s="260">
        <v>641</v>
      </c>
      <c r="F287" s="260">
        <v>640</v>
      </c>
    </row>
    <row r="288" spans="1:6" ht="12.75">
      <c r="A288" s="234"/>
      <c r="B288" s="149" t="s">
        <v>1011</v>
      </c>
      <c r="C288" s="9" t="s">
        <v>1192</v>
      </c>
      <c r="D288" s="260"/>
      <c r="E288" s="260"/>
      <c r="F288" s="260"/>
    </row>
    <row r="289" spans="1:6" ht="13.5" thickBot="1">
      <c r="A289" s="234"/>
      <c r="B289" s="149" t="s">
        <v>1021</v>
      </c>
      <c r="C289" s="9" t="s">
        <v>1193</v>
      </c>
      <c r="D289" s="260"/>
      <c r="E289" s="260"/>
      <c r="F289" s="260"/>
    </row>
    <row r="290" spans="1:6" ht="13.5" thickBot="1">
      <c r="A290" s="185" t="s">
        <v>914</v>
      </c>
      <c r="B290" s="34"/>
      <c r="C290" s="45" t="s">
        <v>1299</v>
      </c>
      <c r="D290" s="120">
        <f>SUM(D291:D294)</f>
        <v>0</v>
      </c>
      <c r="E290" s="120">
        <f>SUM(E291:E294)</f>
        <v>0</v>
      </c>
      <c r="F290" s="120">
        <f>SUM(F291:F294)</f>
        <v>0</v>
      </c>
    </row>
    <row r="291" spans="1:6" ht="12.75">
      <c r="A291" s="233"/>
      <c r="B291" s="154" t="s">
        <v>1014</v>
      </c>
      <c r="C291" s="11" t="s">
        <v>1196</v>
      </c>
      <c r="D291" s="127"/>
      <c r="E291" s="127"/>
      <c r="F291" s="127"/>
    </row>
    <row r="292" spans="1:6" ht="12.75">
      <c r="A292" s="234"/>
      <c r="B292" s="149" t="s">
        <v>1015</v>
      </c>
      <c r="C292" s="9" t="s">
        <v>1197</v>
      </c>
      <c r="D292" s="260"/>
      <c r="E292" s="260"/>
      <c r="F292" s="260"/>
    </row>
    <row r="293" spans="1:6" ht="22.5">
      <c r="A293" s="234"/>
      <c r="B293" s="149" t="s">
        <v>1016</v>
      </c>
      <c r="C293" s="9" t="s">
        <v>1204</v>
      </c>
      <c r="D293" s="260"/>
      <c r="E293" s="260"/>
      <c r="F293" s="260"/>
    </row>
    <row r="294" spans="1:6" ht="13.5" thickBot="1">
      <c r="A294" s="234"/>
      <c r="B294" s="149" t="s">
        <v>1017</v>
      </c>
      <c r="C294" s="9" t="s">
        <v>960</v>
      </c>
      <c r="D294" s="260"/>
      <c r="E294" s="260"/>
      <c r="F294" s="260"/>
    </row>
    <row r="295" spans="1:6" ht="13.5" thickBot="1">
      <c r="A295" s="185" t="s">
        <v>915</v>
      </c>
      <c r="B295" s="34"/>
      <c r="C295" s="45" t="s">
        <v>1301</v>
      </c>
      <c r="D295" s="155"/>
      <c r="E295" s="155"/>
      <c r="F295" s="155"/>
    </row>
    <row r="296" spans="1:6" ht="13.5" thickBot="1">
      <c r="A296" s="185" t="s">
        <v>916</v>
      </c>
      <c r="B296" s="34"/>
      <c r="C296" s="45" t="s">
        <v>848</v>
      </c>
      <c r="D296" s="155"/>
      <c r="E296" s="155"/>
      <c r="F296" s="155"/>
    </row>
    <row r="297" spans="1:6" ht="13.5" thickBot="1">
      <c r="A297" s="185" t="s">
        <v>917</v>
      </c>
      <c r="B297" s="210"/>
      <c r="C297" s="236" t="s">
        <v>1302</v>
      </c>
      <c r="D297" s="120">
        <f>+D284+D290+D295+D296</f>
        <v>3959</v>
      </c>
      <c r="E297" s="120">
        <f>+E284+E290+E295+E296</f>
        <v>4052</v>
      </c>
      <c r="F297" s="120">
        <f>+F284+F290+F295+F296</f>
        <v>4035</v>
      </c>
    </row>
    <row r="298" spans="1:6" ht="13.5" thickBot="1">
      <c r="A298" s="237"/>
      <c r="B298" s="238"/>
      <c r="C298" s="238"/>
      <c r="D298" s="238"/>
      <c r="E298" s="238"/>
      <c r="F298" s="238"/>
    </row>
    <row r="299" spans="1:6" ht="13.5" thickBot="1">
      <c r="A299" s="239" t="s">
        <v>1287</v>
      </c>
      <c r="B299" s="240"/>
      <c r="C299" s="241"/>
      <c r="D299" s="105">
        <v>1</v>
      </c>
      <c r="E299" s="105">
        <v>1</v>
      </c>
      <c r="F299" s="105">
        <v>1</v>
      </c>
    </row>
    <row r="300" spans="1:6" ht="13.5" thickBot="1">
      <c r="A300" s="239" t="s">
        <v>1288</v>
      </c>
      <c r="B300" s="240"/>
      <c r="C300" s="241"/>
      <c r="D300" s="105"/>
      <c r="E300" s="105"/>
      <c r="F300" s="105"/>
    </row>
    <row r="301" ht="13.5" thickBot="1"/>
    <row r="302" spans="1:6" ht="12.75" customHeight="1">
      <c r="A302" s="1037" t="s">
        <v>1271</v>
      </c>
      <c r="B302" s="1038"/>
      <c r="C302" s="1039" t="s">
        <v>1312</v>
      </c>
      <c r="D302" s="1040"/>
      <c r="E302" s="1041"/>
      <c r="F302" s="246" t="s">
        <v>965</v>
      </c>
    </row>
    <row r="303" spans="1:6" ht="13.5" thickBot="1">
      <c r="A303" s="190" t="s">
        <v>1270</v>
      </c>
      <c r="B303" s="191"/>
      <c r="C303" s="1042" t="s">
        <v>181</v>
      </c>
      <c r="D303" s="1043"/>
      <c r="E303" s="1043"/>
      <c r="F303" s="247" t="s">
        <v>180</v>
      </c>
    </row>
    <row r="304" spans="1:6" ht="14.25" thickBot="1">
      <c r="A304" s="192"/>
      <c r="B304" s="192"/>
      <c r="C304" s="192"/>
      <c r="D304" s="192"/>
      <c r="E304" s="192"/>
      <c r="F304" s="193" t="s">
        <v>951</v>
      </c>
    </row>
    <row r="305" spans="1:6" ht="13.5" thickBot="1">
      <c r="A305" s="1044" t="s">
        <v>1272</v>
      </c>
      <c r="B305" s="1045"/>
      <c r="C305" s="1048" t="s">
        <v>952</v>
      </c>
      <c r="D305" s="461" t="s">
        <v>85</v>
      </c>
      <c r="E305" s="461" t="s">
        <v>86</v>
      </c>
      <c r="F305" s="1035" t="s">
        <v>1330</v>
      </c>
    </row>
    <row r="306" spans="1:6" ht="13.5" thickBot="1">
      <c r="A306" s="1046"/>
      <c r="B306" s="1047"/>
      <c r="C306" s="1049"/>
      <c r="D306" s="1050" t="s">
        <v>96</v>
      </c>
      <c r="E306" s="1051"/>
      <c r="F306" s="1036"/>
    </row>
    <row r="307" spans="1:6" ht="13.5" thickBot="1">
      <c r="A307" s="181">
        <v>1</v>
      </c>
      <c r="B307" s="182">
        <v>2</v>
      </c>
      <c r="C307" s="182">
        <v>3</v>
      </c>
      <c r="D307" s="462">
        <v>4</v>
      </c>
      <c r="E307" s="462">
        <v>5</v>
      </c>
      <c r="F307" s="183">
        <v>6</v>
      </c>
    </row>
    <row r="308" spans="1:6" ht="13.5" thickBot="1">
      <c r="A308" s="194"/>
      <c r="B308" s="195"/>
      <c r="C308" s="195" t="s">
        <v>953</v>
      </c>
      <c r="D308" s="195"/>
      <c r="E308" s="195"/>
      <c r="F308" s="196"/>
    </row>
    <row r="309" spans="1:6" ht="13.5" thickBot="1">
      <c r="A309" s="181" t="s">
        <v>913</v>
      </c>
      <c r="B309" s="197"/>
      <c r="C309" s="198" t="s">
        <v>1289</v>
      </c>
      <c r="D309" s="120">
        <f>SUM(D310:D317)</f>
        <v>0</v>
      </c>
      <c r="E309" s="120">
        <f>SUM(E310:E317)</f>
        <v>6573</v>
      </c>
      <c r="F309" s="120">
        <f>SUM(F310:F317)</f>
        <v>6573</v>
      </c>
    </row>
    <row r="310" spans="1:6" ht="12.75">
      <c r="A310" s="202"/>
      <c r="B310" s="200" t="s">
        <v>1008</v>
      </c>
      <c r="C310" s="15" t="s">
        <v>1117</v>
      </c>
      <c r="D310" s="265"/>
      <c r="E310" s="265">
        <v>5789</v>
      </c>
      <c r="F310" s="265">
        <v>5789</v>
      </c>
    </row>
    <row r="311" spans="1:6" ht="12.75">
      <c r="A311" s="199"/>
      <c r="B311" s="200" t="s">
        <v>1009</v>
      </c>
      <c r="C311" s="9" t="s">
        <v>1118</v>
      </c>
      <c r="D311" s="260"/>
      <c r="E311" s="260"/>
      <c r="F311" s="260"/>
    </row>
    <row r="312" spans="1:6" ht="12.75">
      <c r="A312" s="199"/>
      <c r="B312" s="200" t="s">
        <v>1010</v>
      </c>
      <c r="C312" s="9" t="s">
        <v>1119</v>
      </c>
      <c r="D312" s="260"/>
      <c r="E312" s="260"/>
      <c r="F312" s="260"/>
    </row>
    <row r="313" spans="1:6" ht="12.75">
      <c r="A313" s="199"/>
      <c r="B313" s="200" t="s">
        <v>1011</v>
      </c>
      <c r="C313" s="9" t="s">
        <v>1120</v>
      </c>
      <c r="D313" s="260"/>
      <c r="E313" s="260"/>
      <c r="F313" s="260"/>
    </row>
    <row r="314" spans="1:6" ht="12.75">
      <c r="A314" s="199"/>
      <c r="B314" s="200" t="s">
        <v>1067</v>
      </c>
      <c r="C314" s="8" t="s">
        <v>1121</v>
      </c>
      <c r="D314" s="260"/>
      <c r="E314" s="260"/>
      <c r="F314" s="260"/>
    </row>
    <row r="315" spans="1:6" ht="12.75">
      <c r="A315" s="204"/>
      <c r="B315" s="200" t="s">
        <v>1012</v>
      </c>
      <c r="C315" s="9" t="s">
        <v>1122</v>
      </c>
      <c r="D315" s="266"/>
      <c r="E315" s="266">
        <v>784</v>
      </c>
      <c r="F315" s="266">
        <v>784</v>
      </c>
    </row>
    <row r="316" spans="1:6" ht="12.75">
      <c r="A316" s="199"/>
      <c r="B316" s="200" t="s">
        <v>1013</v>
      </c>
      <c r="C316" s="9" t="s">
        <v>1290</v>
      </c>
      <c r="D316" s="260"/>
      <c r="E316" s="260"/>
      <c r="F316" s="260"/>
    </row>
    <row r="317" spans="1:6" ht="13.5" thickBot="1">
      <c r="A317" s="205"/>
      <c r="B317" s="206" t="s">
        <v>1022</v>
      </c>
      <c r="C317" s="8" t="s">
        <v>1267</v>
      </c>
      <c r="D317" s="163"/>
      <c r="E317" s="163"/>
      <c r="F317" s="163"/>
    </row>
    <row r="318" spans="1:6" ht="13.5" thickBot="1">
      <c r="A318" s="181" t="s">
        <v>914</v>
      </c>
      <c r="B318" s="197"/>
      <c r="C318" s="198" t="s">
        <v>1291</v>
      </c>
      <c r="D318" s="120">
        <f>SUM(D319:D322)</f>
        <v>0</v>
      </c>
      <c r="E318" s="120">
        <f>SUM(E319:E322)</f>
        <v>123260</v>
      </c>
      <c r="F318" s="120">
        <f>SUM(F319:F322)</f>
        <v>123260</v>
      </c>
    </row>
    <row r="319" spans="1:6" ht="12.75">
      <c r="A319" s="199"/>
      <c r="B319" s="200" t="s">
        <v>1014</v>
      </c>
      <c r="C319" s="11" t="s">
        <v>1028</v>
      </c>
      <c r="D319" s="260"/>
      <c r="E319" s="260">
        <v>123260</v>
      </c>
      <c r="F319" s="260">
        <v>123260</v>
      </c>
    </row>
    <row r="320" spans="1:6" ht="12.75">
      <c r="A320" s="199"/>
      <c r="B320" s="200" t="s">
        <v>1015</v>
      </c>
      <c r="C320" s="9" t="s">
        <v>1029</v>
      </c>
      <c r="D320" s="260"/>
      <c r="E320" s="260"/>
      <c r="F320" s="260"/>
    </row>
    <row r="321" spans="1:6" ht="12.75">
      <c r="A321" s="199"/>
      <c r="B321" s="200" t="s">
        <v>1016</v>
      </c>
      <c r="C321" s="9" t="s">
        <v>1292</v>
      </c>
      <c r="D321" s="260"/>
      <c r="E321" s="260"/>
      <c r="F321" s="260"/>
    </row>
    <row r="322" spans="1:6" ht="13.5" thickBot="1">
      <c r="A322" s="199"/>
      <c r="B322" s="200" t="s">
        <v>1017</v>
      </c>
      <c r="C322" s="9" t="s">
        <v>1030</v>
      </c>
      <c r="D322" s="260"/>
      <c r="E322" s="260"/>
      <c r="F322" s="260"/>
    </row>
    <row r="323" spans="1:6" ht="13.5" thickBot="1">
      <c r="A323" s="185" t="s">
        <v>915</v>
      </c>
      <c r="B323" s="109"/>
      <c r="C323" s="109" t="s">
        <v>1293</v>
      </c>
      <c r="D323" s="155"/>
      <c r="E323" s="155"/>
      <c r="F323" s="155"/>
    </row>
    <row r="324" spans="1:6" ht="13.5" thickBot="1">
      <c r="A324" s="185" t="s">
        <v>916</v>
      </c>
      <c r="B324" s="197"/>
      <c r="C324" s="109" t="s">
        <v>1294</v>
      </c>
      <c r="D324" s="155"/>
      <c r="E324" s="155"/>
      <c r="F324" s="155"/>
    </row>
    <row r="325" spans="1:6" ht="13.5" thickBot="1">
      <c r="A325" s="181" t="s">
        <v>917</v>
      </c>
      <c r="B325" s="160"/>
      <c r="C325" s="109" t="s">
        <v>1295</v>
      </c>
      <c r="D325" s="261">
        <f>+D326+D327</f>
        <v>0</v>
      </c>
      <c r="E325" s="261">
        <f>+E326+E327</f>
        <v>0</v>
      </c>
      <c r="F325" s="261">
        <f>+F326+F327</f>
        <v>0</v>
      </c>
    </row>
    <row r="326" spans="1:6" ht="12.75">
      <c r="A326" s="202"/>
      <c r="B326" s="156" t="s">
        <v>992</v>
      </c>
      <c r="C326" s="133" t="s">
        <v>984</v>
      </c>
      <c r="D326" s="256"/>
      <c r="E326" s="256"/>
      <c r="F326" s="256"/>
    </row>
    <row r="327" spans="1:6" ht="13.5" thickBot="1">
      <c r="A327" s="208"/>
      <c r="B327" s="158" t="s">
        <v>993</v>
      </c>
      <c r="C327" s="135" t="s">
        <v>1296</v>
      </c>
      <c r="D327" s="257"/>
      <c r="E327" s="257"/>
      <c r="F327" s="257"/>
    </row>
    <row r="328" spans="1:6" ht="13.5" thickBot="1">
      <c r="A328" s="216" t="s">
        <v>918</v>
      </c>
      <c r="B328" s="217"/>
      <c r="C328" s="109" t="s">
        <v>1297</v>
      </c>
      <c r="D328" s="155"/>
      <c r="E328" s="155"/>
      <c r="F328" s="155"/>
    </row>
    <row r="329" spans="1:6" ht="13.5" thickBot="1">
      <c r="A329" s="216" t="s">
        <v>919</v>
      </c>
      <c r="B329" s="923"/>
      <c r="C329" s="924" t="s">
        <v>851</v>
      </c>
      <c r="D329" s="264"/>
      <c r="E329" s="264"/>
      <c r="F329" s="264"/>
    </row>
    <row r="330" spans="1:6" ht="13.5" thickBot="1">
      <c r="A330" s="216" t="s">
        <v>920</v>
      </c>
      <c r="B330" s="221"/>
      <c r="C330" s="222" t="s">
        <v>1298</v>
      </c>
      <c r="D330" s="261">
        <f>SUM(D309,D318,D323,D324,D325,D328,D329)</f>
        <v>0</v>
      </c>
      <c r="E330" s="261">
        <f>SUM(E309,E318,E323,E324,E325,E328,E329)</f>
        <v>129833</v>
      </c>
      <c r="F330" s="261">
        <f>SUM(F309,F318,F323,F324,F325,F328,F329)</f>
        <v>129833</v>
      </c>
    </row>
    <row r="331" spans="1:6" ht="12.75">
      <c r="A331" s="224"/>
      <c r="B331" s="224"/>
      <c r="C331" s="225"/>
      <c r="D331" s="225"/>
      <c r="E331" s="225"/>
      <c r="F331" s="226"/>
    </row>
    <row r="332" spans="1:6" ht="13.5" thickBot="1">
      <c r="A332" s="227"/>
      <c r="B332" s="228"/>
      <c r="C332" s="228"/>
      <c r="D332" s="228"/>
      <c r="E332" s="228"/>
      <c r="F332" s="228"/>
    </row>
    <row r="333" spans="1:6" ht="13.5" thickBot="1">
      <c r="A333" s="229"/>
      <c r="B333" s="230"/>
      <c r="C333" s="231" t="s">
        <v>959</v>
      </c>
      <c r="D333" s="231"/>
      <c r="E333" s="231"/>
      <c r="F333" s="232"/>
    </row>
    <row r="334" spans="1:6" ht="13.5" thickBot="1">
      <c r="A334" s="185" t="s">
        <v>913</v>
      </c>
      <c r="B334" s="34"/>
      <c r="C334" s="45" t="s">
        <v>1190</v>
      </c>
      <c r="D334" s="120">
        <f>SUM(D335:D339)</f>
        <v>0</v>
      </c>
      <c r="E334" s="120">
        <f>SUM(E335:E339)</f>
        <v>114578</v>
      </c>
      <c r="F334" s="120">
        <f>SUM(F335:F339)</f>
        <v>114577</v>
      </c>
    </row>
    <row r="335" spans="1:6" ht="12.75">
      <c r="A335" s="233"/>
      <c r="B335" s="154" t="s">
        <v>1008</v>
      </c>
      <c r="C335" s="11" t="s">
        <v>944</v>
      </c>
      <c r="D335" s="127"/>
      <c r="E335" s="127">
        <v>79636</v>
      </c>
      <c r="F335" s="127">
        <v>79635</v>
      </c>
    </row>
    <row r="336" spans="1:6" ht="12.75">
      <c r="A336" s="234"/>
      <c r="B336" s="149" t="s">
        <v>1009</v>
      </c>
      <c r="C336" s="9" t="s">
        <v>1191</v>
      </c>
      <c r="D336" s="260"/>
      <c r="E336" s="260">
        <v>10780</v>
      </c>
      <c r="F336" s="260">
        <v>10780</v>
      </c>
    </row>
    <row r="337" spans="1:6" ht="12.75">
      <c r="A337" s="234"/>
      <c r="B337" s="149" t="s">
        <v>1010</v>
      </c>
      <c r="C337" s="9" t="s">
        <v>1056</v>
      </c>
      <c r="D337" s="260"/>
      <c r="E337" s="260">
        <v>24162</v>
      </c>
      <c r="F337" s="260">
        <v>24162</v>
      </c>
    </row>
    <row r="338" spans="1:6" ht="12.75">
      <c r="A338" s="234"/>
      <c r="B338" s="149" t="s">
        <v>1011</v>
      </c>
      <c r="C338" s="9" t="s">
        <v>1192</v>
      </c>
      <c r="D338" s="260"/>
      <c r="E338" s="260"/>
      <c r="F338" s="260"/>
    </row>
    <row r="339" spans="1:6" ht="13.5" thickBot="1">
      <c r="A339" s="234"/>
      <c r="B339" s="149" t="s">
        <v>1021</v>
      </c>
      <c r="C339" s="9" t="s">
        <v>1193</v>
      </c>
      <c r="D339" s="260"/>
      <c r="E339" s="260"/>
      <c r="F339" s="260"/>
    </row>
    <row r="340" spans="1:6" ht="13.5" thickBot="1">
      <c r="A340" s="185" t="s">
        <v>914</v>
      </c>
      <c r="B340" s="34"/>
      <c r="C340" s="45" t="s">
        <v>1299</v>
      </c>
      <c r="D340" s="120">
        <f>SUM(D341:D344)</f>
        <v>0</v>
      </c>
      <c r="E340" s="120">
        <f>SUM(E341:E344)</f>
        <v>21819</v>
      </c>
      <c r="F340" s="120">
        <f>SUM(F341:F344)</f>
        <v>21315</v>
      </c>
    </row>
    <row r="341" spans="1:6" ht="12.75">
      <c r="A341" s="233"/>
      <c r="B341" s="154" t="s">
        <v>1014</v>
      </c>
      <c r="C341" s="11" t="s">
        <v>1196</v>
      </c>
      <c r="D341" s="127"/>
      <c r="E341" s="127">
        <v>21819</v>
      </c>
      <c r="F341" s="127">
        <v>21315</v>
      </c>
    </row>
    <row r="342" spans="1:6" ht="12.75">
      <c r="A342" s="234"/>
      <c r="B342" s="149" t="s">
        <v>1015</v>
      </c>
      <c r="C342" s="9" t="s">
        <v>1197</v>
      </c>
      <c r="D342" s="260"/>
      <c r="E342" s="260"/>
      <c r="F342" s="260"/>
    </row>
    <row r="343" spans="1:6" ht="22.5">
      <c r="A343" s="234"/>
      <c r="B343" s="149" t="s">
        <v>1016</v>
      </c>
      <c r="C343" s="9" t="s">
        <v>1204</v>
      </c>
      <c r="D343" s="260"/>
      <c r="E343" s="260"/>
      <c r="F343" s="260"/>
    </row>
    <row r="344" spans="1:6" ht="13.5" thickBot="1">
      <c r="A344" s="234"/>
      <c r="B344" s="149" t="s">
        <v>1017</v>
      </c>
      <c r="C344" s="9" t="s">
        <v>960</v>
      </c>
      <c r="D344" s="260"/>
      <c r="E344" s="260"/>
      <c r="F344" s="260"/>
    </row>
    <row r="345" spans="1:6" ht="13.5" thickBot="1">
      <c r="A345" s="185" t="s">
        <v>915</v>
      </c>
      <c r="B345" s="34"/>
      <c r="C345" s="45" t="s">
        <v>1301</v>
      </c>
      <c r="D345" s="155"/>
      <c r="E345" s="155"/>
      <c r="F345" s="155"/>
    </row>
    <row r="346" spans="1:6" ht="13.5" thickBot="1">
      <c r="A346" s="185" t="s">
        <v>916</v>
      </c>
      <c r="B346" s="34"/>
      <c r="C346" s="45" t="s">
        <v>848</v>
      </c>
      <c r="D346" s="155"/>
      <c r="E346" s="155"/>
      <c r="F346" s="155"/>
    </row>
    <row r="347" spans="1:6" ht="13.5" thickBot="1">
      <c r="A347" s="185" t="s">
        <v>917</v>
      </c>
      <c r="B347" s="210"/>
      <c r="C347" s="236" t="s">
        <v>1302</v>
      </c>
      <c r="D347" s="120">
        <f>+D334+D340+D345+D346</f>
        <v>0</v>
      </c>
      <c r="E347" s="120">
        <f>+E334+E340+E345+E346</f>
        <v>136397</v>
      </c>
      <c r="F347" s="120">
        <f>+F334+F340+F345+F346</f>
        <v>135892</v>
      </c>
    </row>
    <row r="348" spans="1:6" ht="13.5" thickBot="1">
      <c r="A348" s="237"/>
      <c r="B348" s="238"/>
      <c r="C348" s="238"/>
      <c r="D348" s="238"/>
      <c r="E348" s="238"/>
      <c r="F348" s="238"/>
    </row>
    <row r="349" spans="1:6" ht="13.5" thickBot="1">
      <c r="A349" s="239" t="s">
        <v>1287</v>
      </c>
      <c r="B349" s="240"/>
      <c r="C349" s="241"/>
      <c r="D349" s="105"/>
      <c r="E349" s="105"/>
      <c r="F349" s="105"/>
    </row>
    <row r="350" spans="1:6" ht="13.5" thickBot="1">
      <c r="A350" s="239" t="s">
        <v>1288</v>
      </c>
      <c r="B350" s="240"/>
      <c r="C350" s="241"/>
      <c r="D350" s="105"/>
      <c r="E350" s="105">
        <v>81</v>
      </c>
      <c r="F350" s="105">
        <v>81</v>
      </c>
    </row>
    <row r="351" ht="13.5" thickBot="1"/>
    <row r="352" spans="1:6" ht="12.75" customHeight="1">
      <c r="A352" s="1037" t="s">
        <v>1271</v>
      </c>
      <c r="B352" s="1038"/>
      <c r="C352" s="1039" t="s">
        <v>1312</v>
      </c>
      <c r="D352" s="1040"/>
      <c r="E352" s="1041"/>
      <c r="F352" s="246" t="s">
        <v>965</v>
      </c>
    </row>
    <row r="353" spans="1:6" ht="13.5" thickBot="1">
      <c r="A353" s="190" t="s">
        <v>1270</v>
      </c>
      <c r="B353" s="191"/>
      <c r="C353" s="1042" t="s">
        <v>183</v>
      </c>
      <c r="D353" s="1043"/>
      <c r="E353" s="1043"/>
      <c r="F353" s="247" t="s">
        <v>182</v>
      </c>
    </row>
    <row r="354" spans="1:6" ht="14.25" thickBot="1">
      <c r="A354" s="192"/>
      <c r="B354" s="192"/>
      <c r="C354" s="192"/>
      <c r="D354" s="192"/>
      <c r="E354" s="192"/>
      <c r="F354" s="193" t="s">
        <v>951</v>
      </c>
    </row>
    <row r="355" spans="1:6" ht="13.5" thickBot="1">
      <c r="A355" s="1044" t="s">
        <v>1272</v>
      </c>
      <c r="B355" s="1045"/>
      <c r="C355" s="1048" t="s">
        <v>952</v>
      </c>
      <c r="D355" s="461" t="s">
        <v>85</v>
      </c>
      <c r="E355" s="461" t="s">
        <v>86</v>
      </c>
      <c r="F355" s="1035" t="s">
        <v>1330</v>
      </c>
    </row>
    <row r="356" spans="1:6" ht="13.5" thickBot="1">
      <c r="A356" s="1046"/>
      <c r="B356" s="1047"/>
      <c r="C356" s="1049"/>
      <c r="D356" s="1050" t="s">
        <v>96</v>
      </c>
      <c r="E356" s="1051"/>
      <c r="F356" s="1036"/>
    </row>
    <row r="357" spans="1:6" ht="13.5" thickBot="1">
      <c r="A357" s="181">
        <v>1</v>
      </c>
      <c r="B357" s="182">
        <v>2</v>
      </c>
      <c r="C357" s="182">
        <v>3</v>
      </c>
      <c r="D357" s="462">
        <v>4</v>
      </c>
      <c r="E357" s="462">
        <v>5</v>
      </c>
      <c r="F357" s="183">
        <v>6</v>
      </c>
    </row>
    <row r="358" spans="1:6" ht="13.5" thickBot="1">
      <c r="A358" s="194"/>
      <c r="B358" s="195"/>
      <c r="C358" s="195" t="s">
        <v>953</v>
      </c>
      <c r="D358" s="195"/>
      <c r="E358" s="195"/>
      <c r="F358" s="196"/>
    </row>
    <row r="359" spans="1:6" ht="13.5" thickBot="1">
      <c r="A359" s="181" t="s">
        <v>913</v>
      </c>
      <c r="B359" s="197"/>
      <c r="C359" s="198" t="s">
        <v>1289</v>
      </c>
      <c r="D359" s="120">
        <f>SUM(D360:D367)</f>
        <v>0</v>
      </c>
      <c r="E359" s="120">
        <f>SUM(E360:E367)</f>
        <v>0</v>
      </c>
      <c r="F359" s="120">
        <f>SUM(F360:F367)</f>
        <v>0</v>
      </c>
    </row>
    <row r="360" spans="1:6" ht="12.75">
      <c r="A360" s="202"/>
      <c r="B360" s="200" t="s">
        <v>1008</v>
      </c>
      <c r="C360" s="15" t="s">
        <v>1117</v>
      </c>
      <c r="D360" s="265"/>
      <c r="E360" s="265"/>
      <c r="F360" s="265"/>
    </row>
    <row r="361" spans="1:6" ht="12.75">
      <c r="A361" s="199"/>
      <c r="B361" s="200" t="s">
        <v>1009</v>
      </c>
      <c r="C361" s="9" t="s">
        <v>1118</v>
      </c>
      <c r="D361" s="260"/>
      <c r="E361" s="260"/>
      <c r="F361" s="260"/>
    </row>
    <row r="362" spans="1:6" ht="12.75">
      <c r="A362" s="199"/>
      <c r="B362" s="200" t="s">
        <v>1010</v>
      </c>
      <c r="C362" s="9" t="s">
        <v>1119</v>
      </c>
      <c r="D362" s="260"/>
      <c r="E362" s="260"/>
      <c r="F362" s="260"/>
    </row>
    <row r="363" spans="1:6" ht="12.75">
      <c r="A363" s="199"/>
      <c r="B363" s="200" t="s">
        <v>1011</v>
      </c>
      <c r="C363" s="9" t="s">
        <v>1120</v>
      </c>
      <c r="D363" s="260"/>
      <c r="E363" s="260"/>
      <c r="F363" s="260"/>
    </row>
    <row r="364" spans="1:6" ht="12.75">
      <c r="A364" s="199"/>
      <c r="B364" s="200" t="s">
        <v>1067</v>
      </c>
      <c r="C364" s="8" t="s">
        <v>1121</v>
      </c>
      <c r="D364" s="260"/>
      <c r="E364" s="260"/>
      <c r="F364" s="260"/>
    </row>
    <row r="365" spans="1:6" ht="12.75">
      <c r="A365" s="204"/>
      <c r="B365" s="200" t="s">
        <v>1012</v>
      </c>
      <c r="C365" s="9" t="s">
        <v>1122</v>
      </c>
      <c r="D365" s="266"/>
      <c r="E365" s="266"/>
      <c r="F365" s="266"/>
    </row>
    <row r="366" spans="1:6" ht="12.75">
      <c r="A366" s="199"/>
      <c r="B366" s="200" t="s">
        <v>1013</v>
      </c>
      <c r="C366" s="9" t="s">
        <v>1290</v>
      </c>
      <c r="D366" s="260"/>
      <c r="E366" s="260"/>
      <c r="F366" s="260"/>
    </row>
    <row r="367" spans="1:6" ht="13.5" thickBot="1">
      <c r="A367" s="205"/>
      <c r="B367" s="206" t="s">
        <v>1022</v>
      </c>
      <c r="C367" s="8" t="s">
        <v>1267</v>
      </c>
      <c r="D367" s="163"/>
      <c r="E367" s="163"/>
      <c r="F367" s="163"/>
    </row>
    <row r="368" spans="1:6" ht="13.5" thickBot="1">
      <c r="A368" s="181" t="s">
        <v>914</v>
      </c>
      <c r="B368" s="197"/>
      <c r="C368" s="198" t="s">
        <v>1291</v>
      </c>
      <c r="D368" s="120">
        <f>SUM(D369:D372)</f>
        <v>0</v>
      </c>
      <c r="E368" s="120">
        <f>SUM(E369:E372)</f>
        <v>0</v>
      </c>
      <c r="F368" s="120">
        <f>SUM(F369:F372)</f>
        <v>0</v>
      </c>
    </row>
    <row r="369" spans="1:6" ht="12.75">
      <c r="A369" s="199"/>
      <c r="B369" s="200" t="s">
        <v>1014</v>
      </c>
      <c r="C369" s="11" t="s">
        <v>1028</v>
      </c>
      <c r="D369" s="260"/>
      <c r="E369" s="260"/>
      <c r="F369" s="260"/>
    </row>
    <row r="370" spans="1:6" ht="12.75">
      <c r="A370" s="199"/>
      <c r="B370" s="200" t="s">
        <v>1015</v>
      </c>
      <c r="C370" s="9" t="s">
        <v>1029</v>
      </c>
      <c r="D370" s="260"/>
      <c r="E370" s="260"/>
      <c r="F370" s="260"/>
    </row>
    <row r="371" spans="1:6" ht="12.75">
      <c r="A371" s="199"/>
      <c r="B371" s="200" t="s">
        <v>1016</v>
      </c>
      <c r="C371" s="9" t="s">
        <v>1292</v>
      </c>
      <c r="D371" s="260"/>
      <c r="E371" s="260"/>
      <c r="F371" s="260"/>
    </row>
    <row r="372" spans="1:6" ht="13.5" thickBot="1">
      <c r="A372" s="199"/>
      <c r="B372" s="200" t="s">
        <v>1017</v>
      </c>
      <c r="C372" s="9" t="s">
        <v>1030</v>
      </c>
      <c r="D372" s="260"/>
      <c r="E372" s="260"/>
      <c r="F372" s="260"/>
    </row>
    <row r="373" spans="1:6" ht="13.5" thickBot="1">
      <c r="A373" s="185" t="s">
        <v>915</v>
      </c>
      <c r="B373" s="109"/>
      <c r="C373" s="109" t="s">
        <v>1293</v>
      </c>
      <c r="D373" s="155"/>
      <c r="E373" s="155"/>
      <c r="F373" s="155"/>
    </row>
    <row r="374" spans="1:6" ht="13.5" thickBot="1">
      <c r="A374" s="185" t="s">
        <v>916</v>
      </c>
      <c r="B374" s="197"/>
      <c r="C374" s="109" t="s">
        <v>1294</v>
      </c>
      <c r="D374" s="155"/>
      <c r="E374" s="155"/>
      <c r="F374" s="155"/>
    </row>
    <row r="375" spans="1:6" ht="13.5" thickBot="1">
      <c r="A375" s="181" t="s">
        <v>917</v>
      </c>
      <c r="B375" s="160"/>
      <c r="C375" s="109" t="s">
        <v>1295</v>
      </c>
      <c r="D375" s="261">
        <f>+D376+D377</f>
        <v>0</v>
      </c>
      <c r="E375" s="261">
        <f>+E376+E377</f>
        <v>0</v>
      </c>
      <c r="F375" s="261">
        <f>+F376+F377</f>
        <v>0</v>
      </c>
    </row>
    <row r="376" spans="1:6" ht="12.75">
      <c r="A376" s="202"/>
      <c r="B376" s="156" t="s">
        <v>992</v>
      </c>
      <c r="C376" s="133" t="s">
        <v>984</v>
      </c>
      <c r="D376" s="256"/>
      <c r="E376" s="256"/>
      <c r="F376" s="256"/>
    </row>
    <row r="377" spans="1:6" ht="13.5" thickBot="1">
      <c r="A377" s="208"/>
      <c r="B377" s="158" t="s">
        <v>993</v>
      </c>
      <c r="C377" s="135" t="s">
        <v>1296</v>
      </c>
      <c r="D377" s="257"/>
      <c r="E377" s="257"/>
      <c r="F377" s="257"/>
    </row>
    <row r="378" spans="1:6" ht="13.5" thickBot="1">
      <c r="A378" s="216" t="s">
        <v>918</v>
      </c>
      <c r="B378" s="217"/>
      <c r="C378" s="109" t="s">
        <v>1297</v>
      </c>
      <c r="D378" s="155"/>
      <c r="E378" s="155"/>
      <c r="F378" s="155"/>
    </row>
    <row r="379" spans="1:6" ht="13.5" thickBot="1">
      <c r="A379" s="216" t="s">
        <v>919</v>
      </c>
      <c r="B379" s="923"/>
      <c r="C379" s="924" t="s">
        <v>851</v>
      </c>
      <c r="D379" s="264"/>
      <c r="E379" s="264"/>
      <c r="F379" s="264"/>
    </row>
    <row r="380" spans="1:6" ht="13.5" thickBot="1">
      <c r="A380" s="216" t="s">
        <v>920</v>
      </c>
      <c r="B380" s="221"/>
      <c r="C380" s="222" t="s">
        <v>1298</v>
      </c>
      <c r="D380" s="261">
        <f>SUM(D359,D368,D373,D374,D375,D378,D379)</f>
        <v>0</v>
      </c>
      <c r="E380" s="261">
        <f>SUM(E359,E368,E373,E374,E375,E378,E379)</f>
        <v>0</v>
      </c>
      <c r="F380" s="261">
        <f>SUM(F359,F368,F373,F374,F375,F378,F379)</f>
        <v>0</v>
      </c>
    </row>
    <row r="381" spans="1:6" ht="12.75">
      <c r="A381" s="224"/>
      <c r="B381" s="224"/>
      <c r="C381" s="225"/>
      <c r="D381" s="225"/>
      <c r="E381" s="225"/>
      <c r="F381" s="226"/>
    </row>
    <row r="382" spans="1:6" ht="13.5" thickBot="1">
      <c r="A382" s="227"/>
      <c r="B382" s="228"/>
      <c r="C382" s="228"/>
      <c r="D382" s="228"/>
      <c r="E382" s="228"/>
      <c r="F382" s="228"/>
    </row>
    <row r="383" spans="1:6" ht="13.5" thickBot="1">
      <c r="A383" s="229"/>
      <c r="B383" s="230"/>
      <c r="C383" s="231" t="s">
        <v>959</v>
      </c>
      <c r="D383" s="231"/>
      <c r="E383" s="231"/>
      <c r="F383" s="232"/>
    </row>
    <row r="384" spans="1:6" ht="13.5" thickBot="1">
      <c r="A384" s="185" t="s">
        <v>913</v>
      </c>
      <c r="B384" s="34"/>
      <c r="C384" s="45" t="s">
        <v>1190</v>
      </c>
      <c r="D384" s="120">
        <f>SUM(D385:D389)</f>
        <v>235</v>
      </c>
      <c r="E384" s="120">
        <f>SUM(E385:E389)</f>
        <v>235</v>
      </c>
      <c r="F384" s="120">
        <f>SUM(F385:F389)</f>
        <v>131</v>
      </c>
    </row>
    <row r="385" spans="1:6" ht="12.75">
      <c r="A385" s="233"/>
      <c r="B385" s="154" t="s">
        <v>1008</v>
      </c>
      <c r="C385" s="11" t="s">
        <v>944</v>
      </c>
      <c r="D385" s="127">
        <v>150</v>
      </c>
      <c r="E385" s="127">
        <v>150</v>
      </c>
      <c r="F385" s="127">
        <v>94</v>
      </c>
    </row>
    <row r="386" spans="1:6" ht="12.75">
      <c r="A386" s="234"/>
      <c r="B386" s="149" t="s">
        <v>1009</v>
      </c>
      <c r="C386" s="9" t="s">
        <v>1191</v>
      </c>
      <c r="D386" s="260">
        <v>40</v>
      </c>
      <c r="E386" s="260">
        <v>40</v>
      </c>
      <c r="F386" s="260">
        <v>20</v>
      </c>
    </row>
    <row r="387" spans="1:6" ht="12.75">
      <c r="A387" s="234"/>
      <c r="B387" s="149" t="s">
        <v>1010</v>
      </c>
      <c r="C387" s="9" t="s">
        <v>1056</v>
      </c>
      <c r="D387" s="260">
        <v>45</v>
      </c>
      <c r="E387" s="260">
        <v>45</v>
      </c>
      <c r="F387" s="260">
        <v>17</v>
      </c>
    </row>
    <row r="388" spans="1:6" ht="12.75">
      <c r="A388" s="234"/>
      <c r="B388" s="149" t="s">
        <v>1011</v>
      </c>
      <c r="C388" s="9" t="s">
        <v>1192</v>
      </c>
      <c r="D388" s="260"/>
      <c r="E388" s="260"/>
      <c r="F388" s="260"/>
    </row>
    <row r="389" spans="1:6" ht="13.5" thickBot="1">
      <c r="A389" s="234"/>
      <c r="B389" s="149" t="s">
        <v>1021</v>
      </c>
      <c r="C389" s="9" t="s">
        <v>1193</v>
      </c>
      <c r="D389" s="260"/>
      <c r="E389" s="260"/>
      <c r="F389" s="260"/>
    </row>
    <row r="390" spans="1:6" ht="13.5" thickBot="1">
      <c r="A390" s="185" t="s">
        <v>914</v>
      </c>
      <c r="B390" s="34"/>
      <c r="C390" s="45" t="s">
        <v>1299</v>
      </c>
      <c r="D390" s="120">
        <f>SUM(D391:D394)</f>
        <v>0</v>
      </c>
      <c r="E390" s="120">
        <f>SUM(E391:E394)</f>
        <v>0</v>
      </c>
      <c r="F390" s="120">
        <f>SUM(F391:F394)</f>
        <v>0</v>
      </c>
    </row>
    <row r="391" spans="1:6" ht="12.75">
      <c r="A391" s="233"/>
      <c r="B391" s="154" t="s">
        <v>1014</v>
      </c>
      <c r="C391" s="11" t="s">
        <v>1196</v>
      </c>
      <c r="D391" s="127"/>
      <c r="E391" s="127"/>
      <c r="F391" s="127"/>
    </row>
    <row r="392" spans="1:6" ht="12.75">
      <c r="A392" s="234"/>
      <c r="B392" s="149" t="s">
        <v>1015</v>
      </c>
      <c r="C392" s="9" t="s">
        <v>1197</v>
      </c>
      <c r="D392" s="260"/>
      <c r="E392" s="260"/>
      <c r="F392" s="260"/>
    </row>
    <row r="393" spans="1:6" ht="22.5">
      <c r="A393" s="234"/>
      <c r="B393" s="149" t="s">
        <v>1016</v>
      </c>
      <c r="C393" s="9" t="s">
        <v>1204</v>
      </c>
      <c r="D393" s="260"/>
      <c r="E393" s="260"/>
      <c r="F393" s="260"/>
    </row>
    <row r="394" spans="1:6" ht="13.5" thickBot="1">
      <c r="A394" s="234"/>
      <c r="B394" s="149" t="s">
        <v>1017</v>
      </c>
      <c r="C394" s="9" t="s">
        <v>960</v>
      </c>
      <c r="D394" s="260"/>
      <c r="E394" s="260"/>
      <c r="F394" s="260"/>
    </row>
    <row r="395" spans="1:6" ht="13.5" thickBot="1">
      <c r="A395" s="185" t="s">
        <v>915</v>
      </c>
      <c r="B395" s="34"/>
      <c r="C395" s="45" t="s">
        <v>1301</v>
      </c>
      <c r="D395" s="155"/>
      <c r="E395" s="155"/>
      <c r="F395" s="155"/>
    </row>
    <row r="396" spans="1:6" ht="13.5" thickBot="1">
      <c r="A396" s="185" t="s">
        <v>916</v>
      </c>
      <c r="B396" s="34"/>
      <c r="C396" s="45" t="s">
        <v>848</v>
      </c>
      <c r="D396" s="155"/>
      <c r="E396" s="155"/>
      <c r="F396" s="155"/>
    </row>
    <row r="397" spans="1:6" ht="13.5" thickBot="1">
      <c r="A397" s="185" t="s">
        <v>917</v>
      </c>
      <c r="B397" s="210"/>
      <c r="C397" s="236" t="s">
        <v>1302</v>
      </c>
      <c r="D397" s="120">
        <f>+D384+D390+D395+D396</f>
        <v>235</v>
      </c>
      <c r="E397" s="120">
        <f>+E384+E390+E395+E396</f>
        <v>235</v>
      </c>
      <c r="F397" s="120">
        <f>+F384+F390+F395+F396</f>
        <v>131</v>
      </c>
    </row>
    <row r="398" spans="1:6" ht="13.5" thickBot="1">
      <c r="A398" s="237"/>
      <c r="B398" s="238"/>
      <c r="C398" s="238"/>
      <c r="D398" s="238"/>
      <c r="E398" s="238"/>
      <c r="F398" s="238"/>
    </row>
    <row r="399" spans="1:6" ht="13.5" thickBot="1">
      <c r="A399" s="239" t="s">
        <v>1287</v>
      </c>
      <c r="B399" s="240"/>
      <c r="C399" s="241"/>
      <c r="D399" s="105"/>
      <c r="E399" s="105"/>
      <c r="F399" s="105"/>
    </row>
    <row r="400" spans="1:6" ht="13.5" thickBot="1">
      <c r="A400" s="239" t="s">
        <v>1288</v>
      </c>
      <c r="B400" s="240"/>
      <c r="C400" s="241"/>
      <c r="D400" s="105"/>
      <c r="E400" s="105"/>
      <c r="F400" s="105"/>
    </row>
    <row r="401" ht="13.5" thickBot="1"/>
    <row r="402" spans="1:6" ht="12.75" customHeight="1">
      <c r="A402" s="1037" t="s">
        <v>1271</v>
      </c>
      <c r="B402" s="1038"/>
      <c r="C402" s="1039" t="s">
        <v>1312</v>
      </c>
      <c r="D402" s="1040"/>
      <c r="E402" s="1041"/>
      <c r="F402" s="246" t="s">
        <v>965</v>
      </c>
    </row>
    <row r="403" spans="1:6" ht="13.5" thickBot="1">
      <c r="A403" s="190" t="s">
        <v>1270</v>
      </c>
      <c r="B403" s="191"/>
      <c r="C403" s="1042" t="s">
        <v>185</v>
      </c>
      <c r="D403" s="1043"/>
      <c r="E403" s="1043"/>
      <c r="F403" s="247" t="s">
        <v>184</v>
      </c>
    </row>
    <row r="404" spans="1:6" ht="14.25" thickBot="1">
      <c r="A404" s="192"/>
      <c r="B404" s="192"/>
      <c r="C404" s="192"/>
      <c r="D404" s="192"/>
      <c r="E404" s="192"/>
      <c r="F404" s="193" t="s">
        <v>951</v>
      </c>
    </row>
    <row r="405" spans="1:6" ht="13.5" thickBot="1">
      <c r="A405" s="1044" t="s">
        <v>1272</v>
      </c>
      <c r="B405" s="1045"/>
      <c r="C405" s="1048" t="s">
        <v>952</v>
      </c>
      <c r="D405" s="461" t="s">
        <v>85</v>
      </c>
      <c r="E405" s="461" t="s">
        <v>86</v>
      </c>
      <c r="F405" s="1035" t="s">
        <v>1330</v>
      </c>
    </row>
    <row r="406" spans="1:6" ht="13.5" thickBot="1">
      <c r="A406" s="1046"/>
      <c r="B406" s="1047"/>
      <c r="C406" s="1049"/>
      <c r="D406" s="1050" t="s">
        <v>96</v>
      </c>
      <c r="E406" s="1051"/>
      <c r="F406" s="1036"/>
    </row>
    <row r="407" spans="1:6" ht="13.5" thickBot="1">
      <c r="A407" s="181">
        <v>1</v>
      </c>
      <c r="B407" s="182">
        <v>2</v>
      </c>
      <c r="C407" s="182">
        <v>3</v>
      </c>
      <c r="D407" s="462">
        <v>4</v>
      </c>
      <c r="E407" s="462">
        <v>5</v>
      </c>
      <c r="F407" s="183">
        <v>6</v>
      </c>
    </row>
    <row r="408" spans="1:6" ht="13.5" thickBot="1">
      <c r="A408" s="194"/>
      <c r="B408" s="195"/>
      <c r="C408" s="195" t="s">
        <v>953</v>
      </c>
      <c r="D408" s="195"/>
      <c r="E408" s="195"/>
      <c r="F408" s="196"/>
    </row>
    <row r="409" spans="1:6" ht="13.5" thickBot="1">
      <c r="A409" s="181" t="s">
        <v>913</v>
      </c>
      <c r="B409" s="197"/>
      <c r="C409" s="198" t="s">
        <v>1289</v>
      </c>
      <c r="D409" s="120">
        <f>SUM(D410:D417)</f>
        <v>0</v>
      </c>
      <c r="E409" s="120">
        <f>SUM(E410:E417)</f>
        <v>0</v>
      </c>
      <c r="F409" s="120">
        <f>SUM(F410:F417)</f>
        <v>0</v>
      </c>
    </row>
    <row r="410" spans="1:6" ht="12.75">
      <c r="A410" s="202"/>
      <c r="B410" s="200" t="s">
        <v>1008</v>
      </c>
      <c r="C410" s="15" t="s">
        <v>1117</v>
      </c>
      <c r="D410" s="265"/>
      <c r="E410" s="265"/>
      <c r="F410" s="265"/>
    </row>
    <row r="411" spans="1:6" ht="12.75">
      <c r="A411" s="199"/>
      <c r="B411" s="200" t="s">
        <v>1009</v>
      </c>
      <c r="C411" s="9" t="s">
        <v>1118</v>
      </c>
      <c r="D411" s="260"/>
      <c r="E411" s="260"/>
      <c r="F411" s="260"/>
    </row>
    <row r="412" spans="1:6" ht="12.75">
      <c r="A412" s="199"/>
      <c r="B412" s="200" t="s">
        <v>1010</v>
      </c>
      <c r="C412" s="9" t="s">
        <v>1119</v>
      </c>
      <c r="D412" s="260"/>
      <c r="E412" s="260"/>
      <c r="F412" s="260"/>
    </row>
    <row r="413" spans="1:6" ht="12.75">
      <c r="A413" s="199"/>
      <c r="B413" s="200" t="s">
        <v>1011</v>
      </c>
      <c r="C413" s="9" t="s">
        <v>1120</v>
      </c>
      <c r="D413" s="260"/>
      <c r="E413" s="260"/>
      <c r="F413" s="260"/>
    </row>
    <row r="414" spans="1:6" ht="12.75">
      <c r="A414" s="199"/>
      <c r="B414" s="200" t="s">
        <v>1067</v>
      </c>
      <c r="C414" s="8" t="s">
        <v>1121</v>
      </c>
      <c r="D414" s="260"/>
      <c r="E414" s="260"/>
      <c r="F414" s="260"/>
    </row>
    <row r="415" spans="1:6" ht="12.75">
      <c r="A415" s="204"/>
      <c r="B415" s="200" t="s">
        <v>1012</v>
      </c>
      <c r="C415" s="9" t="s">
        <v>1122</v>
      </c>
      <c r="D415" s="266"/>
      <c r="E415" s="266"/>
      <c r="F415" s="266"/>
    </row>
    <row r="416" spans="1:6" ht="12.75">
      <c r="A416" s="199"/>
      <c r="B416" s="200" t="s">
        <v>1013</v>
      </c>
      <c r="C416" s="9" t="s">
        <v>1290</v>
      </c>
      <c r="D416" s="260"/>
      <c r="E416" s="260"/>
      <c r="F416" s="260"/>
    </row>
    <row r="417" spans="1:6" ht="13.5" thickBot="1">
      <c r="A417" s="205"/>
      <c r="B417" s="206" t="s">
        <v>1022</v>
      </c>
      <c r="C417" s="8" t="s">
        <v>1267</v>
      </c>
      <c r="D417" s="163"/>
      <c r="E417" s="163"/>
      <c r="F417" s="163"/>
    </row>
    <row r="418" spans="1:6" ht="13.5" thickBot="1">
      <c r="A418" s="181" t="s">
        <v>914</v>
      </c>
      <c r="B418" s="197"/>
      <c r="C418" s="198" t="s">
        <v>1291</v>
      </c>
      <c r="D418" s="120">
        <f>SUM(D419:D422)</f>
        <v>600</v>
      </c>
      <c r="E418" s="120">
        <f>SUM(E419:E422)</f>
        <v>600</v>
      </c>
      <c r="F418" s="120">
        <f>SUM(F419:F422)</f>
        <v>0</v>
      </c>
    </row>
    <row r="419" spans="1:6" ht="12.75">
      <c r="A419" s="199"/>
      <c r="B419" s="200" t="s">
        <v>1014</v>
      </c>
      <c r="C419" s="11" t="s">
        <v>1028</v>
      </c>
      <c r="D419" s="260"/>
      <c r="E419" s="260"/>
      <c r="F419" s="260"/>
    </row>
    <row r="420" spans="1:6" ht="12.75">
      <c r="A420" s="199"/>
      <c r="B420" s="200" t="s">
        <v>1015</v>
      </c>
      <c r="C420" s="9" t="s">
        <v>1029</v>
      </c>
      <c r="D420" s="260">
        <v>600</v>
      </c>
      <c r="E420" s="260">
        <v>600</v>
      </c>
      <c r="F420" s="260"/>
    </row>
    <row r="421" spans="1:6" ht="12.75">
      <c r="A421" s="199"/>
      <c r="B421" s="200" t="s">
        <v>1016</v>
      </c>
      <c r="C421" s="9" t="s">
        <v>1292</v>
      </c>
      <c r="D421" s="260"/>
      <c r="E421" s="260"/>
      <c r="F421" s="260"/>
    </row>
    <row r="422" spans="1:6" ht="13.5" thickBot="1">
      <c r="A422" s="199"/>
      <c r="B422" s="200" t="s">
        <v>1017</v>
      </c>
      <c r="C422" s="9" t="s">
        <v>1030</v>
      </c>
      <c r="D422" s="260"/>
      <c r="E422" s="260"/>
      <c r="F422" s="260"/>
    </row>
    <row r="423" spans="1:6" ht="13.5" thickBot="1">
      <c r="A423" s="185" t="s">
        <v>915</v>
      </c>
      <c r="B423" s="109"/>
      <c r="C423" s="109" t="s">
        <v>1293</v>
      </c>
      <c r="D423" s="155"/>
      <c r="E423" s="155"/>
      <c r="F423" s="155"/>
    </row>
    <row r="424" spans="1:6" ht="13.5" thickBot="1">
      <c r="A424" s="185" t="s">
        <v>916</v>
      </c>
      <c r="B424" s="197"/>
      <c r="C424" s="109" t="s">
        <v>1294</v>
      </c>
      <c r="D424" s="155"/>
      <c r="E424" s="155"/>
      <c r="F424" s="155"/>
    </row>
    <row r="425" spans="1:6" ht="13.5" thickBot="1">
      <c r="A425" s="181" t="s">
        <v>917</v>
      </c>
      <c r="B425" s="160"/>
      <c r="C425" s="109" t="s">
        <v>1295</v>
      </c>
      <c r="D425" s="261">
        <f>+D426+D427</f>
        <v>0</v>
      </c>
      <c r="E425" s="261">
        <f>+E426+E427</f>
        <v>0</v>
      </c>
      <c r="F425" s="261">
        <f>+F426+F427</f>
        <v>0</v>
      </c>
    </row>
    <row r="426" spans="1:6" ht="12.75">
      <c r="A426" s="202"/>
      <c r="B426" s="156" t="s">
        <v>992</v>
      </c>
      <c r="C426" s="133" t="s">
        <v>984</v>
      </c>
      <c r="D426" s="256"/>
      <c r="E426" s="256"/>
      <c r="F426" s="256"/>
    </row>
    <row r="427" spans="1:6" ht="13.5" thickBot="1">
      <c r="A427" s="208"/>
      <c r="B427" s="158" t="s">
        <v>993</v>
      </c>
      <c r="C427" s="135" t="s">
        <v>1296</v>
      </c>
      <c r="D427" s="257"/>
      <c r="E427" s="257"/>
      <c r="F427" s="257"/>
    </row>
    <row r="428" spans="1:6" ht="13.5" thickBot="1">
      <c r="A428" s="216" t="s">
        <v>918</v>
      </c>
      <c r="B428" s="217"/>
      <c r="C428" s="109" t="s">
        <v>1297</v>
      </c>
      <c r="D428" s="155"/>
      <c r="E428" s="155"/>
      <c r="F428" s="155"/>
    </row>
    <row r="429" spans="1:6" ht="13.5" thickBot="1">
      <c r="A429" s="216" t="s">
        <v>919</v>
      </c>
      <c r="B429" s="923"/>
      <c r="C429" s="924" t="s">
        <v>851</v>
      </c>
      <c r="D429" s="264"/>
      <c r="E429" s="264"/>
      <c r="F429" s="264"/>
    </row>
    <row r="430" spans="1:6" ht="13.5" thickBot="1">
      <c r="A430" s="216" t="s">
        <v>920</v>
      </c>
      <c r="B430" s="221"/>
      <c r="C430" s="222" t="s">
        <v>1298</v>
      </c>
      <c r="D430" s="261">
        <f>SUM(D409,D418,D423,D424,D425,D428,D429)</f>
        <v>600</v>
      </c>
      <c r="E430" s="261">
        <f>SUM(E409,E418,E423,E424,E425,E428,E429)</f>
        <v>600</v>
      </c>
      <c r="F430" s="261">
        <f>SUM(F409,F418,F423,F424,F425,F428,F429)</f>
        <v>0</v>
      </c>
    </row>
    <row r="431" spans="1:6" ht="12.75">
      <c r="A431" s="224"/>
      <c r="B431" s="224"/>
      <c r="C431" s="225"/>
      <c r="D431" s="225"/>
      <c r="E431" s="225"/>
      <c r="F431" s="226"/>
    </row>
    <row r="432" spans="1:6" ht="13.5" thickBot="1">
      <c r="A432" s="227"/>
      <c r="B432" s="228"/>
      <c r="C432" s="228"/>
      <c r="D432" s="228"/>
      <c r="E432" s="228"/>
      <c r="F432" s="228"/>
    </row>
    <row r="433" spans="1:6" ht="13.5" thickBot="1">
      <c r="A433" s="229"/>
      <c r="B433" s="230"/>
      <c r="C433" s="231" t="s">
        <v>959</v>
      </c>
      <c r="D433" s="231"/>
      <c r="E433" s="231"/>
      <c r="F433" s="232"/>
    </row>
    <row r="434" spans="1:6" ht="13.5" thickBot="1">
      <c r="A434" s="185" t="s">
        <v>913</v>
      </c>
      <c r="B434" s="34"/>
      <c r="C434" s="45" t="s">
        <v>1190</v>
      </c>
      <c r="D434" s="120">
        <f>SUM(D435:D439)</f>
        <v>600</v>
      </c>
      <c r="E434" s="120">
        <f>SUM(E435:E439)</f>
        <v>600</v>
      </c>
      <c r="F434" s="120">
        <f>SUM(F435:F439)</f>
        <v>0</v>
      </c>
    </row>
    <row r="435" spans="1:6" ht="12.75">
      <c r="A435" s="233"/>
      <c r="B435" s="154" t="s">
        <v>1008</v>
      </c>
      <c r="C435" s="11" t="s">
        <v>944</v>
      </c>
      <c r="D435" s="127"/>
      <c r="E435" s="127"/>
      <c r="F435" s="127">
        <v>0</v>
      </c>
    </row>
    <row r="436" spans="1:6" ht="12.75">
      <c r="A436" s="234"/>
      <c r="B436" s="149" t="s">
        <v>1009</v>
      </c>
      <c r="C436" s="9" t="s">
        <v>1191</v>
      </c>
      <c r="D436" s="260"/>
      <c r="E436" s="260"/>
      <c r="F436" s="260">
        <v>0</v>
      </c>
    </row>
    <row r="437" spans="1:6" ht="12.75">
      <c r="A437" s="234"/>
      <c r="B437" s="149" t="s">
        <v>1010</v>
      </c>
      <c r="C437" s="9" t="s">
        <v>1056</v>
      </c>
      <c r="D437" s="260">
        <v>600</v>
      </c>
      <c r="E437" s="260">
        <v>600</v>
      </c>
      <c r="F437" s="260">
        <v>0</v>
      </c>
    </row>
    <row r="438" spans="1:6" ht="12.75">
      <c r="A438" s="234"/>
      <c r="B438" s="149" t="s">
        <v>1011</v>
      </c>
      <c r="C438" s="9" t="s">
        <v>1192</v>
      </c>
      <c r="D438" s="260"/>
      <c r="E438" s="260"/>
      <c r="F438" s="260"/>
    </row>
    <row r="439" spans="1:6" ht="13.5" thickBot="1">
      <c r="A439" s="234"/>
      <c r="B439" s="149" t="s">
        <v>1021</v>
      </c>
      <c r="C439" s="9" t="s">
        <v>1193</v>
      </c>
      <c r="D439" s="260"/>
      <c r="E439" s="260"/>
      <c r="F439" s="260"/>
    </row>
    <row r="440" spans="1:6" ht="13.5" thickBot="1">
      <c r="A440" s="185" t="s">
        <v>914</v>
      </c>
      <c r="B440" s="34"/>
      <c r="C440" s="45" t="s">
        <v>1299</v>
      </c>
      <c r="D440" s="120">
        <f>SUM(D441:D444)</f>
        <v>1350</v>
      </c>
      <c r="E440" s="120">
        <f>SUM(E441:E444)</f>
        <v>155</v>
      </c>
      <c r="F440" s="120">
        <f>SUM(F441:F444)</f>
        <v>0</v>
      </c>
    </row>
    <row r="441" spans="1:6" ht="12.75">
      <c r="A441" s="233"/>
      <c r="B441" s="154" t="s">
        <v>1014</v>
      </c>
      <c r="C441" s="11" t="s">
        <v>1196</v>
      </c>
      <c r="D441" s="127">
        <v>750</v>
      </c>
      <c r="E441" s="127"/>
      <c r="F441" s="127"/>
    </row>
    <row r="442" spans="1:6" ht="12.75">
      <c r="A442" s="234"/>
      <c r="B442" s="149" t="s">
        <v>1015</v>
      </c>
      <c r="C442" s="9" t="s">
        <v>1197</v>
      </c>
      <c r="D442" s="260">
        <v>600</v>
      </c>
      <c r="E442" s="260">
        <v>155</v>
      </c>
      <c r="F442" s="260"/>
    </row>
    <row r="443" spans="1:6" ht="22.5">
      <c r="A443" s="234"/>
      <c r="B443" s="149" t="s">
        <v>1016</v>
      </c>
      <c r="C443" s="9" t="s">
        <v>1204</v>
      </c>
      <c r="D443" s="260"/>
      <c r="E443" s="260"/>
      <c r="F443" s="260"/>
    </row>
    <row r="444" spans="1:6" ht="13.5" thickBot="1">
      <c r="A444" s="234"/>
      <c r="B444" s="149" t="s">
        <v>1017</v>
      </c>
      <c r="C444" s="9" t="s">
        <v>960</v>
      </c>
      <c r="D444" s="260"/>
      <c r="E444" s="260"/>
      <c r="F444" s="260"/>
    </row>
    <row r="445" spans="1:6" ht="13.5" thickBot="1">
      <c r="A445" s="185" t="s">
        <v>915</v>
      </c>
      <c r="B445" s="34"/>
      <c r="C445" s="45" t="s">
        <v>1301</v>
      </c>
      <c r="D445" s="155"/>
      <c r="E445" s="155"/>
      <c r="F445" s="155"/>
    </row>
    <row r="446" spans="1:6" ht="13.5" thickBot="1">
      <c r="A446" s="185" t="s">
        <v>916</v>
      </c>
      <c r="B446" s="34"/>
      <c r="C446" s="45" t="s">
        <v>848</v>
      </c>
      <c r="D446" s="155"/>
      <c r="E446" s="155"/>
      <c r="F446" s="155"/>
    </row>
    <row r="447" spans="1:6" ht="13.5" thickBot="1">
      <c r="A447" s="185" t="s">
        <v>917</v>
      </c>
      <c r="B447" s="210"/>
      <c r="C447" s="236" t="s">
        <v>1302</v>
      </c>
      <c r="D447" s="120">
        <f>+D434+D440+D445+D446</f>
        <v>1950</v>
      </c>
      <c r="E447" s="120">
        <f>+E434+E440+E445+E446</f>
        <v>755</v>
      </c>
      <c r="F447" s="120">
        <f>+F434+F440+F445+F446</f>
        <v>0</v>
      </c>
    </row>
    <row r="448" spans="1:6" ht="13.5" thickBot="1">
      <c r="A448" s="237"/>
      <c r="B448" s="238"/>
      <c r="C448" s="238"/>
      <c r="D448" s="238"/>
      <c r="E448" s="238"/>
      <c r="F448" s="238"/>
    </row>
    <row r="449" spans="1:6" ht="13.5" thickBot="1">
      <c r="A449" s="239" t="s">
        <v>1287</v>
      </c>
      <c r="B449" s="240"/>
      <c r="C449" s="241"/>
      <c r="D449" s="105"/>
      <c r="E449" s="105"/>
      <c r="F449" s="105"/>
    </row>
    <row r="450" spans="1:6" ht="13.5" thickBot="1">
      <c r="A450" s="239" t="s">
        <v>1288</v>
      </c>
      <c r="B450" s="240"/>
      <c r="C450" s="241"/>
      <c r="D450" s="105"/>
      <c r="E450" s="105"/>
      <c r="F450" s="105"/>
    </row>
  </sheetData>
  <sheetProtection formatCells="0"/>
  <mergeCells count="7">
    <mergeCell ref="C3:E3"/>
    <mergeCell ref="C2:E2"/>
    <mergeCell ref="A2:B2"/>
    <mergeCell ref="F5:F6"/>
    <mergeCell ref="D6:E6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8" manualBreakCount="8">
    <brk id="51" max="255" man="1"/>
    <brk id="100" max="255" man="1"/>
    <brk id="150" max="255" man="1"/>
    <brk id="200" max="255" man="1"/>
    <brk id="250" max="255" man="1"/>
    <brk id="300" max="255" man="1"/>
    <brk id="350" max="255" man="1"/>
    <brk id="40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B44" sqref="B4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6"/>
      <c r="B1" s="187"/>
      <c r="C1" s="245"/>
      <c r="D1" s="245"/>
      <c r="E1" s="245"/>
      <c r="F1" s="243" t="s">
        <v>855</v>
      </c>
    </row>
    <row r="2" spans="1:6" s="98" customFormat="1" ht="25.5" customHeight="1">
      <c r="A2" s="1100" t="s">
        <v>1271</v>
      </c>
      <c r="B2" s="1101"/>
      <c r="C2" s="1102" t="s">
        <v>1324</v>
      </c>
      <c r="D2" s="1103"/>
      <c r="E2" s="1104"/>
      <c r="F2" s="246" t="s">
        <v>966</v>
      </c>
    </row>
    <row r="3" spans="1:6" s="98" customFormat="1" ht="16.5" thickBot="1">
      <c r="A3" s="190" t="s">
        <v>1270</v>
      </c>
      <c r="B3" s="191"/>
      <c r="C3" s="1115" t="s">
        <v>1304</v>
      </c>
      <c r="D3" s="1116"/>
      <c r="E3" s="1116"/>
      <c r="F3" s="247"/>
    </row>
    <row r="4" spans="1:6" s="99" customFormat="1" ht="15.75" customHeight="1" thickBot="1">
      <c r="A4" s="192"/>
      <c r="B4" s="192"/>
      <c r="C4" s="192"/>
      <c r="D4" s="192"/>
      <c r="E4" s="192"/>
      <c r="F4" s="193" t="s">
        <v>951</v>
      </c>
    </row>
    <row r="5" spans="1:6" ht="13.5" thickBot="1">
      <c r="A5" s="1107" t="s">
        <v>1272</v>
      </c>
      <c r="B5" s="1108"/>
      <c r="C5" s="1111" t="s">
        <v>952</v>
      </c>
      <c r="D5" s="461" t="s">
        <v>85</v>
      </c>
      <c r="E5" s="461" t="s">
        <v>86</v>
      </c>
      <c r="F5" s="1098" t="s">
        <v>1330</v>
      </c>
    </row>
    <row r="6" spans="1:6" ht="13.5" thickBot="1">
      <c r="A6" s="1109"/>
      <c r="B6" s="1110"/>
      <c r="C6" s="1112"/>
      <c r="D6" s="1113" t="s">
        <v>96</v>
      </c>
      <c r="E6" s="1114"/>
      <c r="F6" s="1099"/>
    </row>
    <row r="7" spans="1:6" s="83" customFormat="1" ht="12.75" customHeight="1" thickBot="1">
      <c r="A7" s="181">
        <v>1</v>
      </c>
      <c r="B7" s="182">
        <v>2</v>
      </c>
      <c r="C7" s="182">
        <v>3</v>
      </c>
      <c r="D7" s="462">
        <v>4</v>
      </c>
      <c r="E7" s="462">
        <v>5</v>
      </c>
      <c r="F7" s="183">
        <v>6</v>
      </c>
    </row>
    <row r="8" spans="1:6" s="83" customFormat="1" ht="15.75" customHeight="1" thickBot="1">
      <c r="A8" s="194"/>
      <c r="B8" s="195"/>
      <c r="C8" s="195" t="s">
        <v>953</v>
      </c>
      <c r="D8" s="195"/>
      <c r="E8" s="195"/>
      <c r="F8" s="196"/>
    </row>
    <row r="9" spans="1:6" s="100" customFormat="1" ht="12" customHeight="1" thickBot="1">
      <c r="A9" s="181" t="s">
        <v>913</v>
      </c>
      <c r="B9" s="197"/>
      <c r="C9" s="198" t="s">
        <v>1289</v>
      </c>
      <c r="D9" s="120">
        <f>SUM(D10:D17)</f>
        <v>0</v>
      </c>
      <c r="E9" s="120">
        <f>SUM(E10:E17)</f>
        <v>0</v>
      </c>
      <c r="F9" s="120">
        <f>SUM(F10:F17)</f>
        <v>0</v>
      </c>
    </row>
    <row r="10" spans="1:6" s="100" customFormat="1" ht="12" customHeight="1">
      <c r="A10" s="202"/>
      <c r="B10" s="200" t="s">
        <v>1008</v>
      </c>
      <c r="C10" s="15" t="s">
        <v>1117</v>
      </c>
      <c r="D10" s="265"/>
      <c r="E10" s="265"/>
      <c r="F10" s="265"/>
    </row>
    <row r="11" spans="1:6" s="100" customFormat="1" ht="12" customHeight="1">
      <c r="A11" s="199"/>
      <c r="B11" s="200" t="s">
        <v>1009</v>
      </c>
      <c r="C11" s="9" t="s">
        <v>1118</v>
      </c>
      <c r="D11" s="260"/>
      <c r="E11" s="260"/>
      <c r="F11" s="260"/>
    </row>
    <row r="12" spans="1:6" s="100" customFormat="1" ht="12" customHeight="1">
      <c r="A12" s="199"/>
      <c r="B12" s="200" t="s">
        <v>1010</v>
      </c>
      <c r="C12" s="9" t="s">
        <v>1119</v>
      </c>
      <c r="D12" s="260"/>
      <c r="E12" s="260"/>
      <c r="F12" s="260"/>
    </row>
    <row r="13" spans="1:6" s="100" customFormat="1" ht="12" customHeight="1">
      <c r="A13" s="199"/>
      <c r="B13" s="200" t="s">
        <v>1011</v>
      </c>
      <c r="C13" s="9" t="s">
        <v>1120</v>
      </c>
      <c r="D13" s="260"/>
      <c r="E13" s="260"/>
      <c r="F13" s="260"/>
    </row>
    <row r="14" spans="1:6" s="100" customFormat="1" ht="12" customHeight="1">
      <c r="A14" s="199"/>
      <c r="B14" s="200" t="s">
        <v>1067</v>
      </c>
      <c r="C14" s="8" t="s">
        <v>1121</v>
      </c>
      <c r="D14" s="260"/>
      <c r="E14" s="260"/>
      <c r="F14" s="260"/>
    </row>
    <row r="15" spans="1:6" s="100" customFormat="1" ht="12" customHeight="1">
      <c r="A15" s="204"/>
      <c r="B15" s="200" t="s">
        <v>1012</v>
      </c>
      <c r="C15" s="9" t="s">
        <v>1122</v>
      </c>
      <c r="D15" s="266"/>
      <c r="E15" s="266"/>
      <c r="F15" s="266"/>
    </row>
    <row r="16" spans="1:6" s="101" customFormat="1" ht="12" customHeight="1">
      <c r="A16" s="199"/>
      <c r="B16" s="200" t="s">
        <v>1013</v>
      </c>
      <c r="C16" s="9" t="s">
        <v>1290</v>
      </c>
      <c r="D16" s="260"/>
      <c r="E16" s="260"/>
      <c r="F16" s="260"/>
    </row>
    <row r="17" spans="1:6" s="101" customFormat="1" ht="12" customHeight="1" thickBot="1">
      <c r="A17" s="205"/>
      <c r="B17" s="206" t="s">
        <v>1022</v>
      </c>
      <c r="C17" s="8" t="s">
        <v>1267</v>
      </c>
      <c r="D17" s="163"/>
      <c r="E17" s="163"/>
      <c r="F17" s="163"/>
    </row>
    <row r="18" spans="1:6" s="100" customFormat="1" ht="12" customHeight="1" thickBot="1">
      <c r="A18" s="181" t="s">
        <v>914</v>
      </c>
      <c r="B18" s="197"/>
      <c r="C18" s="198" t="s">
        <v>1291</v>
      </c>
      <c r="D18" s="120">
        <f>SUM(D19:D22)</f>
        <v>0</v>
      </c>
      <c r="E18" s="120">
        <f>SUM(E19:E22)</f>
        <v>0</v>
      </c>
      <c r="F18" s="120">
        <f>SUM(F19:F22)</f>
        <v>0</v>
      </c>
    </row>
    <row r="19" spans="1:6" s="101" customFormat="1" ht="12" customHeight="1">
      <c r="A19" s="199"/>
      <c r="B19" s="200" t="s">
        <v>1014</v>
      </c>
      <c r="C19" s="11" t="s">
        <v>1028</v>
      </c>
      <c r="D19" s="260"/>
      <c r="E19" s="260"/>
      <c r="F19" s="260"/>
    </row>
    <row r="20" spans="1:6" s="101" customFormat="1" ht="12" customHeight="1">
      <c r="A20" s="199"/>
      <c r="B20" s="200" t="s">
        <v>1015</v>
      </c>
      <c r="C20" s="9" t="s">
        <v>1029</v>
      </c>
      <c r="D20" s="260"/>
      <c r="E20" s="260"/>
      <c r="F20" s="260"/>
    </row>
    <row r="21" spans="1:6" s="101" customFormat="1" ht="12" customHeight="1">
      <c r="A21" s="199"/>
      <c r="B21" s="200" t="s">
        <v>1016</v>
      </c>
      <c r="C21" s="9" t="s">
        <v>1292</v>
      </c>
      <c r="D21" s="260"/>
      <c r="E21" s="260"/>
      <c r="F21" s="260"/>
    </row>
    <row r="22" spans="1:6" s="101" customFormat="1" ht="12" customHeight="1" thickBot="1">
      <c r="A22" s="199"/>
      <c r="B22" s="200" t="s">
        <v>1017</v>
      </c>
      <c r="C22" s="9" t="s">
        <v>1030</v>
      </c>
      <c r="D22" s="260"/>
      <c r="E22" s="260"/>
      <c r="F22" s="260"/>
    </row>
    <row r="23" spans="1:6" s="101" customFormat="1" ht="12" customHeight="1" thickBot="1">
      <c r="A23" s="185" t="s">
        <v>915</v>
      </c>
      <c r="B23" s="109"/>
      <c r="C23" s="109" t="s">
        <v>1293</v>
      </c>
      <c r="D23" s="155"/>
      <c r="E23" s="155"/>
      <c r="F23" s="155"/>
    </row>
    <row r="24" spans="1:6" s="100" customFormat="1" ht="12" customHeight="1" thickBot="1">
      <c r="A24" s="185" t="s">
        <v>916</v>
      </c>
      <c r="B24" s="197"/>
      <c r="C24" s="109" t="s">
        <v>1294</v>
      </c>
      <c r="D24" s="155"/>
      <c r="E24" s="155"/>
      <c r="F24" s="155"/>
    </row>
    <row r="25" spans="1:6" s="100" customFormat="1" ht="12" customHeight="1" thickBot="1">
      <c r="A25" s="181" t="s">
        <v>917</v>
      </c>
      <c r="B25" s="160"/>
      <c r="C25" s="109" t="s">
        <v>1295</v>
      </c>
      <c r="D25" s="261">
        <f>+D26+D27</f>
        <v>0</v>
      </c>
      <c r="E25" s="261">
        <f>+E26+E27</f>
        <v>0</v>
      </c>
      <c r="F25" s="261">
        <f>+F26+F27</f>
        <v>0</v>
      </c>
    </row>
    <row r="26" spans="1:6" s="100" customFormat="1" ht="12" customHeight="1">
      <c r="A26" s="202"/>
      <c r="B26" s="156" t="s">
        <v>992</v>
      </c>
      <c r="C26" s="133" t="s">
        <v>984</v>
      </c>
      <c r="D26" s="256"/>
      <c r="E26" s="256"/>
      <c r="F26" s="256"/>
    </row>
    <row r="27" spans="1:6" s="100" customFormat="1" ht="12" customHeight="1" thickBot="1">
      <c r="A27" s="208"/>
      <c r="B27" s="158" t="s">
        <v>993</v>
      </c>
      <c r="C27" s="135" t="s">
        <v>1296</v>
      </c>
      <c r="D27" s="257"/>
      <c r="E27" s="257"/>
      <c r="F27" s="257"/>
    </row>
    <row r="28" spans="1:6" s="101" customFormat="1" ht="12" customHeight="1" thickBot="1">
      <c r="A28" s="216" t="s">
        <v>918</v>
      </c>
      <c r="B28" s="217"/>
      <c r="C28" s="109" t="s">
        <v>1297</v>
      </c>
      <c r="D28" s="155"/>
      <c r="E28" s="155"/>
      <c r="F28" s="155"/>
    </row>
    <row r="29" spans="1:6" s="101" customFormat="1" ht="15" customHeight="1" thickBot="1">
      <c r="A29" s="216" t="s">
        <v>919</v>
      </c>
      <c r="B29" s="923"/>
      <c r="C29" s="924" t="s">
        <v>851</v>
      </c>
      <c r="D29" s="264"/>
      <c r="E29" s="264"/>
      <c r="F29" s="264"/>
    </row>
    <row r="30" spans="1:6" s="101" customFormat="1" ht="15" customHeight="1" thickBot="1">
      <c r="A30" s="216" t="s">
        <v>920</v>
      </c>
      <c r="B30" s="221"/>
      <c r="C30" s="222" t="s">
        <v>1298</v>
      </c>
      <c r="D30" s="261">
        <f>SUM(D9,D18,D23,D24,D25,D28,D29)</f>
        <v>0</v>
      </c>
      <c r="E30" s="261">
        <f>SUM(E9,E18,E23,E24,E25,E28,E29)</f>
        <v>0</v>
      </c>
      <c r="F30" s="261">
        <f>SUM(F9,F18,F23,F24,F25,F28,F29)</f>
        <v>0</v>
      </c>
    </row>
    <row r="31" spans="1:6" ht="12.75">
      <c r="A31" s="224"/>
      <c r="B31" s="224"/>
      <c r="C31" s="225"/>
      <c r="D31" s="225"/>
      <c r="E31" s="225"/>
      <c r="F31" s="226"/>
    </row>
    <row r="32" spans="1:6" s="83" customFormat="1" ht="16.5" customHeight="1" thickBot="1">
      <c r="A32" s="227"/>
      <c r="B32" s="228"/>
      <c r="C32" s="228"/>
      <c r="D32" s="228"/>
      <c r="E32" s="228"/>
      <c r="F32" s="228"/>
    </row>
    <row r="33" spans="1:6" s="102" customFormat="1" ht="12" customHeight="1" thickBot="1">
      <c r="A33" s="229"/>
      <c r="B33" s="230"/>
      <c r="C33" s="231" t="s">
        <v>959</v>
      </c>
      <c r="D33" s="231"/>
      <c r="E33" s="231"/>
      <c r="F33" s="232"/>
    </row>
    <row r="34" spans="1:6" ht="12" customHeight="1" thickBot="1">
      <c r="A34" s="185" t="s">
        <v>913</v>
      </c>
      <c r="B34" s="34"/>
      <c r="C34" s="45" t="s">
        <v>1190</v>
      </c>
      <c r="D34" s="120">
        <f>SUM(D35:D39)</f>
        <v>0</v>
      </c>
      <c r="E34" s="120">
        <f>SUM(E35:E39)</f>
        <v>0</v>
      </c>
      <c r="F34" s="120">
        <f>SUM(F35:F39)</f>
        <v>0</v>
      </c>
    </row>
    <row r="35" spans="1:6" ht="12" customHeight="1">
      <c r="A35" s="233"/>
      <c r="B35" s="154" t="s">
        <v>1008</v>
      </c>
      <c r="C35" s="11" t="s">
        <v>944</v>
      </c>
      <c r="D35" s="127"/>
      <c r="E35" s="127"/>
      <c r="F35" s="127"/>
    </row>
    <row r="36" spans="1:6" ht="12" customHeight="1">
      <c r="A36" s="234"/>
      <c r="B36" s="149" t="s">
        <v>1009</v>
      </c>
      <c r="C36" s="9" t="s">
        <v>1191</v>
      </c>
      <c r="D36" s="260"/>
      <c r="E36" s="260"/>
      <c r="F36" s="260"/>
    </row>
    <row r="37" spans="1:6" ht="12" customHeight="1">
      <c r="A37" s="234"/>
      <c r="B37" s="149" t="s">
        <v>1010</v>
      </c>
      <c r="C37" s="9" t="s">
        <v>1056</v>
      </c>
      <c r="D37" s="260"/>
      <c r="E37" s="260"/>
      <c r="F37" s="260"/>
    </row>
    <row r="38" spans="1:6" ht="12" customHeight="1">
      <c r="A38" s="234"/>
      <c r="B38" s="149" t="s">
        <v>1011</v>
      </c>
      <c r="C38" s="9" t="s">
        <v>1192</v>
      </c>
      <c r="D38" s="260"/>
      <c r="E38" s="260"/>
      <c r="F38" s="260"/>
    </row>
    <row r="39" spans="1:6" ht="12" customHeight="1" thickBot="1">
      <c r="A39" s="234"/>
      <c r="B39" s="149" t="s">
        <v>1021</v>
      </c>
      <c r="C39" s="9" t="s">
        <v>1193</v>
      </c>
      <c r="D39" s="260"/>
      <c r="E39" s="260"/>
      <c r="F39" s="260"/>
    </row>
    <row r="40" spans="1:6" s="102" customFormat="1" ht="12" customHeight="1" thickBot="1">
      <c r="A40" s="185" t="s">
        <v>914</v>
      </c>
      <c r="B40" s="34"/>
      <c r="C40" s="45" t="s">
        <v>1299</v>
      </c>
      <c r="D40" s="120">
        <f>SUM(D41:D44)</f>
        <v>0</v>
      </c>
      <c r="E40" s="120">
        <f>SUM(E41:E44)</f>
        <v>0</v>
      </c>
      <c r="F40" s="120">
        <f>SUM(F41:F44)</f>
        <v>0</v>
      </c>
    </row>
    <row r="41" spans="1:6" ht="12" customHeight="1">
      <c r="A41" s="233"/>
      <c r="B41" s="154" t="s">
        <v>1014</v>
      </c>
      <c r="C41" s="11" t="s">
        <v>1196</v>
      </c>
      <c r="D41" s="127"/>
      <c r="E41" s="127"/>
      <c r="F41" s="127"/>
    </row>
    <row r="42" spans="1:6" ht="12" customHeight="1">
      <c r="A42" s="234"/>
      <c r="B42" s="149" t="s">
        <v>1015</v>
      </c>
      <c r="C42" s="9" t="s">
        <v>1197</v>
      </c>
      <c r="D42" s="260"/>
      <c r="E42" s="260"/>
      <c r="F42" s="260"/>
    </row>
    <row r="43" spans="1:6" ht="12" customHeight="1">
      <c r="A43" s="234"/>
      <c r="B43" s="149" t="s">
        <v>856</v>
      </c>
      <c r="C43" s="9" t="s">
        <v>1204</v>
      </c>
      <c r="D43" s="260"/>
      <c r="E43" s="260"/>
      <c r="F43" s="260"/>
    </row>
    <row r="44" spans="1:6" ht="12" customHeight="1" thickBot="1">
      <c r="A44" s="234"/>
      <c r="B44" s="149" t="s">
        <v>1017</v>
      </c>
      <c r="C44" s="9" t="s">
        <v>960</v>
      </c>
      <c r="D44" s="260"/>
      <c r="E44" s="260"/>
      <c r="F44" s="260"/>
    </row>
    <row r="45" spans="1:6" ht="15" customHeight="1" thickBot="1">
      <c r="A45" s="185" t="s">
        <v>915</v>
      </c>
      <c r="B45" s="34"/>
      <c r="C45" s="45" t="s">
        <v>1301</v>
      </c>
      <c r="D45" s="155"/>
      <c r="E45" s="155"/>
      <c r="F45" s="155"/>
    </row>
    <row r="46" spans="1:6" ht="13.5" thickBot="1">
      <c r="A46" s="185" t="s">
        <v>916</v>
      </c>
      <c r="B46" s="34"/>
      <c r="C46" s="45" t="s">
        <v>848</v>
      </c>
      <c r="D46" s="155"/>
      <c r="E46" s="155"/>
      <c r="F46" s="155"/>
    </row>
    <row r="47" spans="1:6" ht="15" customHeight="1" thickBot="1">
      <c r="A47" s="185" t="s">
        <v>917</v>
      </c>
      <c r="B47" s="210"/>
      <c r="C47" s="236" t="s">
        <v>1302</v>
      </c>
      <c r="D47" s="120">
        <f>+D34+D40+D45+D46</f>
        <v>0</v>
      </c>
      <c r="E47" s="120">
        <f>+E34+E40+E45+E46</f>
        <v>0</v>
      </c>
      <c r="F47" s="120">
        <f>+F34+F40+F45+F46</f>
        <v>0</v>
      </c>
    </row>
    <row r="48" spans="1:6" ht="14.25" customHeight="1" thickBot="1">
      <c r="A48" s="237"/>
      <c r="B48" s="238"/>
      <c r="C48" s="238"/>
      <c r="D48" s="238"/>
      <c r="E48" s="238"/>
      <c r="F48" s="238"/>
    </row>
    <row r="49" spans="1:6" ht="13.5" thickBot="1">
      <c r="A49" s="239" t="s">
        <v>1287</v>
      </c>
      <c r="B49" s="240"/>
      <c r="C49" s="241"/>
      <c r="D49" s="105"/>
      <c r="E49" s="105"/>
      <c r="F49" s="105"/>
    </row>
    <row r="50" spans="1:6" ht="13.5" thickBot="1">
      <c r="A50" s="239" t="s">
        <v>1288</v>
      </c>
      <c r="B50" s="240"/>
      <c r="C50" s="241"/>
      <c r="D50" s="105"/>
      <c r="E50" s="105"/>
      <c r="F50" s="105"/>
    </row>
  </sheetData>
  <sheetProtection sheet="1"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2"/>
  <sheetViews>
    <sheetView zoomScale="120" zoomScaleNormal="120" workbookViewId="0" topLeftCell="A1">
      <selection activeCell="C5" sqref="C5:C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86"/>
      <c r="B1" s="187"/>
      <c r="C1" s="245"/>
      <c r="D1" s="245"/>
      <c r="E1" s="245"/>
      <c r="F1" s="243" t="s">
        <v>857</v>
      </c>
    </row>
    <row r="2" spans="1:6" s="98" customFormat="1" ht="25.5" customHeight="1">
      <c r="A2" s="1100" t="s">
        <v>1271</v>
      </c>
      <c r="B2" s="1101"/>
      <c r="C2" s="1102" t="s">
        <v>1305</v>
      </c>
      <c r="D2" s="1103"/>
      <c r="E2" s="1104"/>
      <c r="F2" s="246" t="s">
        <v>968</v>
      </c>
    </row>
    <row r="3" spans="1:6" s="98" customFormat="1" ht="16.5" thickBot="1">
      <c r="A3" s="190" t="s">
        <v>1270</v>
      </c>
      <c r="B3" s="191"/>
      <c r="C3" s="1105" t="s">
        <v>168</v>
      </c>
      <c r="D3" s="1106"/>
      <c r="E3" s="1106"/>
      <c r="F3" s="247" t="s">
        <v>948</v>
      </c>
    </row>
    <row r="4" spans="1:6" s="99" customFormat="1" ht="15.75" customHeight="1" thickBot="1">
      <c r="A4" s="192"/>
      <c r="B4" s="192"/>
      <c r="C4" s="192"/>
      <c r="D4" s="192"/>
      <c r="E4" s="192"/>
      <c r="F4" s="193" t="s">
        <v>951</v>
      </c>
    </row>
    <row r="5" spans="1:6" ht="13.5" thickBot="1">
      <c r="A5" s="1107" t="s">
        <v>1272</v>
      </c>
      <c r="B5" s="1108"/>
      <c r="C5" s="1111" t="s">
        <v>952</v>
      </c>
      <c r="D5" s="461" t="s">
        <v>85</v>
      </c>
      <c r="E5" s="461" t="s">
        <v>86</v>
      </c>
      <c r="F5" s="1098" t="s">
        <v>1330</v>
      </c>
    </row>
    <row r="6" spans="1:6" ht="13.5" thickBot="1">
      <c r="A6" s="1109"/>
      <c r="B6" s="1110"/>
      <c r="C6" s="1112"/>
      <c r="D6" s="1113" t="s">
        <v>96</v>
      </c>
      <c r="E6" s="1114"/>
      <c r="F6" s="1099"/>
    </row>
    <row r="7" spans="1:6" s="83" customFormat="1" ht="12.75" customHeight="1" thickBot="1">
      <c r="A7" s="181">
        <v>1</v>
      </c>
      <c r="B7" s="182">
        <v>2</v>
      </c>
      <c r="C7" s="182">
        <v>3</v>
      </c>
      <c r="D7" s="462">
        <v>4</v>
      </c>
      <c r="E7" s="462">
        <v>5</v>
      </c>
      <c r="F7" s="183">
        <v>6</v>
      </c>
    </row>
    <row r="8" spans="1:6" s="83" customFormat="1" ht="15.75" customHeight="1" thickBot="1">
      <c r="A8" s="194"/>
      <c r="B8" s="195"/>
      <c r="C8" s="195" t="s">
        <v>953</v>
      </c>
      <c r="D8" s="195"/>
      <c r="E8" s="195"/>
      <c r="F8" s="196"/>
    </row>
    <row r="9" spans="1:6" s="100" customFormat="1" ht="12" customHeight="1" thickBot="1">
      <c r="A9" s="181" t="s">
        <v>913</v>
      </c>
      <c r="B9" s="197"/>
      <c r="C9" s="198" t="s">
        <v>1289</v>
      </c>
      <c r="D9" s="120">
        <f>SUM(D10:D17)</f>
        <v>0</v>
      </c>
      <c r="E9" s="120">
        <f>SUM(E10:E17)</f>
        <v>3</v>
      </c>
      <c r="F9" s="120">
        <f>SUM(F10:F17)</f>
        <v>3</v>
      </c>
    </row>
    <row r="10" spans="1:6" s="100" customFormat="1" ht="12" customHeight="1">
      <c r="A10" s="202"/>
      <c r="B10" s="200" t="s">
        <v>1008</v>
      </c>
      <c r="C10" s="15" t="s">
        <v>1117</v>
      </c>
      <c r="D10" s="265"/>
      <c r="E10" s="265"/>
      <c r="F10" s="265"/>
    </row>
    <row r="11" spans="1:6" s="100" customFormat="1" ht="12" customHeight="1">
      <c r="A11" s="199"/>
      <c r="B11" s="200" t="s">
        <v>1009</v>
      </c>
      <c r="C11" s="9" t="s">
        <v>1118</v>
      </c>
      <c r="D11" s="260"/>
      <c r="E11" s="260"/>
      <c r="F11" s="260"/>
    </row>
    <row r="12" spans="1:6" s="100" customFormat="1" ht="12" customHeight="1">
      <c r="A12" s="199"/>
      <c r="B12" s="200" t="s">
        <v>1010</v>
      </c>
      <c r="C12" s="9" t="s">
        <v>1119</v>
      </c>
      <c r="D12" s="260"/>
      <c r="E12" s="260"/>
      <c r="F12" s="260"/>
    </row>
    <row r="13" spans="1:6" s="100" customFormat="1" ht="12" customHeight="1">
      <c r="A13" s="199"/>
      <c r="B13" s="200" t="s">
        <v>1011</v>
      </c>
      <c r="C13" s="9" t="s">
        <v>1120</v>
      </c>
      <c r="D13" s="260"/>
      <c r="E13" s="260"/>
      <c r="F13" s="260"/>
    </row>
    <row r="14" spans="1:6" s="100" customFormat="1" ht="12" customHeight="1">
      <c r="A14" s="199"/>
      <c r="B14" s="200" t="s">
        <v>1067</v>
      </c>
      <c r="C14" s="8" t="s">
        <v>1121</v>
      </c>
      <c r="D14" s="260"/>
      <c r="E14" s="260"/>
      <c r="F14" s="260"/>
    </row>
    <row r="15" spans="1:6" s="100" customFormat="1" ht="12" customHeight="1">
      <c r="A15" s="204"/>
      <c r="B15" s="200" t="s">
        <v>1012</v>
      </c>
      <c r="C15" s="9" t="s">
        <v>1122</v>
      </c>
      <c r="D15" s="266"/>
      <c r="E15" s="266"/>
      <c r="F15" s="266"/>
    </row>
    <row r="16" spans="1:6" s="101" customFormat="1" ht="12" customHeight="1">
      <c r="A16" s="199"/>
      <c r="B16" s="200" t="s">
        <v>1013</v>
      </c>
      <c r="C16" s="9" t="s">
        <v>1290</v>
      </c>
      <c r="D16" s="260"/>
      <c r="E16" s="260"/>
      <c r="F16" s="260"/>
    </row>
    <row r="17" spans="1:6" s="101" customFormat="1" ht="12" customHeight="1" thickBot="1">
      <c r="A17" s="205"/>
      <c r="B17" s="206" t="s">
        <v>1022</v>
      </c>
      <c r="C17" s="8" t="s">
        <v>1267</v>
      </c>
      <c r="D17" s="163"/>
      <c r="E17" s="163">
        <v>3</v>
      </c>
      <c r="F17" s="163">
        <v>3</v>
      </c>
    </row>
    <row r="18" spans="1:6" s="100" customFormat="1" ht="12" customHeight="1" thickBot="1">
      <c r="A18" s="181" t="s">
        <v>914</v>
      </c>
      <c r="B18" s="197"/>
      <c r="C18" s="198" t="s">
        <v>1291</v>
      </c>
      <c r="D18" s="120">
        <f>SUM(D19:D22)</f>
        <v>4487</v>
      </c>
      <c r="E18" s="120">
        <f>SUM(E19:E22)</f>
        <v>4487</v>
      </c>
      <c r="F18" s="120">
        <f>SUM(F19:F22)</f>
        <v>3942</v>
      </c>
    </row>
    <row r="19" spans="1:6" s="101" customFormat="1" ht="12" customHeight="1">
      <c r="A19" s="199"/>
      <c r="B19" s="200" t="s">
        <v>1014</v>
      </c>
      <c r="C19" s="11" t="s">
        <v>1028</v>
      </c>
      <c r="D19" s="260">
        <v>4487</v>
      </c>
      <c r="E19" s="260">
        <v>4487</v>
      </c>
      <c r="F19" s="260">
        <v>3942</v>
      </c>
    </row>
    <row r="20" spans="1:6" s="101" customFormat="1" ht="12" customHeight="1">
      <c r="A20" s="199"/>
      <c r="B20" s="200" t="s">
        <v>1015</v>
      </c>
      <c r="C20" s="9" t="s">
        <v>1029</v>
      </c>
      <c r="D20" s="260"/>
      <c r="E20" s="260"/>
      <c r="F20" s="260"/>
    </row>
    <row r="21" spans="1:6" s="101" customFormat="1" ht="12" customHeight="1">
      <c r="A21" s="199"/>
      <c r="B21" s="200" t="s">
        <v>1016</v>
      </c>
      <c r="C21" s="9" t="s">
        <v>1292</v>
      </c>
      <c r="D21" s="260"/>
      <c r="E21" s="260"/>
      <c r="F21" s="260"/>
    </row>
    <row r="22" spans="1:6" s="101" customFormat="1" ht="12" customHeight="1" thickBot="1">
      <c r="A22" s="199"/>
      <c r="B22" s="200" t="s">
        <v>1017</v>
      </c>
      <c r="C22" s="9" t="s">
        <v>1030</v>
      </c>
      <c r="D22" s="260"/>
      <c r="E22" s="260"/>
      <c r="F22" s="260"/>
    </row>
    <row r="23" spans="1:6" s="101" customFormat="1" ht="12" customHeight="1" thickBot="1">
      <c r="A23" s="185" t="s">
        <v>915</v>
      </c>
      <c r="B23" s="109"/>
      <c r="C23" s="109" t="s">
        <v>1293</v>
      </c>
      <c r="D23" s="155"/>
      <c r="E23" s="155"/>
      <c r="F23" s="155"/>
    </row>
    <row r="24" spans="1:6" s="100" customFormat="1" ht="12" customHeight="1" thickBot="1">
      <c r="A24" s="185" t="s">
        <v>916</v>
      </c>
      <c r="B24" s="197"/>
      <c r="C24" s="109" t="s">
        <v>1294</v>
      </c>
      <c r="D24" s="155"/>
      <c r="E24" s="155"/>
      <c r="F24" s="155"/>
    </row>
    <row r="25" spans="1:6" s="100" customFormat="1" ht="12" customHeight="1" thickBot="1">
      <c r="A25" s="181" t="s">
        <v>917</v>
      </c>
      <c r="B25" s="160"/>
      <c r="C25" s="109" t="s">
        <v>1295</v>
      </c>
      <c r="D25" s="261">
        <f>+D26+D27</f>
        <v>0</v>
      </c>
      <c r="E25" s="261">
        <f>+E26+E27</f>
        <v>0</v>
      </c>
      <c r="F25" s="261">
        <f>+F26+F27</f>
        <v>0</v>
      </c>
    </row>
    <row r="26" spans="1:6" s="100" customFormat="1" ht="12" customHeight="1">
      <c r="A26" s="202"/>
      <c r="B26" s="156" t="s">
        <v>992</v>
      </c>
      <c r="C26" s="133" t="s">
        <v>984</v>
      </c>
      <c r="D26" s="256"/>
      <c r="E26" s="256"/>
      <c r="F26" s="256"/>
    </row>
    <row r="27" spans="1:6" s="100" customFormat="1" ht="12" customHeight="1" thickBot="1">
      <c r="A27" s="208"/>
      <c r="B27" s="158" t="s">
        <v>993</v>
      </c>
      <c r="C27" s="135" t="s">
        <v>1296</v>
      </c>
      <c r="D27" s="257"/>
      <c r="E27" s="257"/>
      <c r="F27" s="257"/>
    </row>
    <row r="28" spans="1:6" s="101" customFormat="1" ht="12" customHeight="1" thickBot="1">
      <c r="A28" s="216" t="s">
        <v>918</v>
      </c>
      <c r="B28" s="217"/>
      <c r="C28" s="109" t="s">
        <v>1297</v>
      </c>
      <c r="D28" s="155">
        <v>0</v>
      </c>
      <c r="E28" s="155">
        <v>0</v>
      </c>
      <c r="F28" s="155">
        <v>0</v>
      </c>
    </row>
    <row r="29" spans="1:6" s="101" customFormat="1" ht="15" customHeight="1" thickBot="1">
      <c r="A29" s="216" t="s">
        <v>919</v>
      </c>
      <c r="B29" s="923"/>
      <c r="C29" s="924" t="s">
        <v>851</v>
      </c>
      <c r="D29" s="264"/>
      <c r="E29" s="264"/>
      <c r="F29" s="264"/>
    </row>
    <row r="30" spans="1:6" s="101" customFormat="1" ht="15" customHeight="1" thickBot="1">
      <c r="A30" s="216" t="s">
        <v>920</v>
      </c>
      <c r="B30" s="221"/>
      <c r="C30" s="222" t="s">
        <v>1298</v>
      </c>
      <c r="D30" s="261">
        <f>SUM(D9,D18,D23,D24,D25,D28,D29)</f>
        <v>4487</v>
      </c>
      <c r="E30" s="261">
        <f>SUM(E9,E18,E23,E24,E25,E28,E29)</f>
        <v>4490</v>
      </c>
      <c r="F30" s="261">
        <f>SUM(F9,F18,F23,F24,F25,F28,F29)</f>
        <v>3945</v>
      </c>
    </row>
    <row r="31" spans="1:6" ht="12.75">
      <c r="A31" s="224"/>
      <c r="B31" s="224"/>
      <c r="C31" s="225"/>
      <c r="D31" s="225"/>
      <c r="E31" s="225"/>
      <c r="F31" s="226"/>
    </row>
    <row r="32" spans="1:6" s="83" customFormat="1" ht="16.5" customHeight="1" thickBot="1">
      <c r="A32" s="227"/>
      <c r="B32" s="228"/>
      <c r="C32" s="228"/>
      <c r="D32" s="228"/>
      <c r="E32" s="228"/>
      <c r="F32" s="228"/>
    </row>
    <row r="33" spans="1:6" s="102" customFormat="1" ht="12" customHeight="1" thickBot="1">
      <c r="A33" s="229"/>
      <c r="B33" s="230"/>
      <c r="C33" s="231" t="s">
        <v>959</v>
      </c>
      <c r="D33" s="231"/>
      <c r="E33" s="231"/>
      <c r="F33" s="232"/>
    </row>
    <row r="34" spans="1:6" ht="12" customHeight="1" thickBot="1">
      <c r="A34" s="185" t="s">
        <v>913</v>
      </c>
      <c r="B34" s="34"/>
      <c r="C34" s="45" t="s">
        <v>1190</v>
      </c>
      <c r="D34" s="120">
        <f>SUM(D35:D39)</f>
        <v>26565</v>
      </c>
      <c r="E34" s="120">
        <f>SUM(E35:E39)</f>
        <v>28296</v>
      </c>
      <c r="F34" s="120">
        <f>SUM(F35:F39)</f>
        <v>22377</v>
      </c>
    </row>
    <row r="35" spans="1:6" ht="12" customHeight="1">
      <c r="A35" s="233"/>
      <c r="B35" s="154" t="s">
        <v>1008</v>
      </c>
      <c r="C35" s="11" t="s">
        <v>944</v>
      </c>
      <c r="D35" s="127">
        <v>18217</v>
      </c>
      <c r="E35" s="127">
        <v>19437</v>
      </c>
      <c r="F35" s="127">
        <v>16646</v>
      </c>
    </row>
    <row r="36" spans="1:6" ht="12" customHeight="1">
      <c r="A36" s="234"/>
      <c r="B36" s="149" t="s">
        <v>1009</v>
      </c>
      <c r="C36" s="9" t="s">
        <v>1191</v>
      </c>
      <c r="D36" s="260">
        <v>4868</v>
      </c>
      <c r="E36" s="260">
        <v>5037</v>
      </c>
      <c r="F36" s="260">
        <v>4269</v>
      </c>
    </row>
    <row r="37" spans="1:6" ht="12" customHeight="1">
      <c r="A37" s="234"/>
      <c r="B37" s="149" t="s">
        <v>1010</v>
      </c>
      <c r="C37" s="9" t="s">
        <v>1056</v>
      </c>
      <c r="D37" s="260">
        <v>3480</v>
      </c>
      <c r="E37" s="260">
        <v>3822</v>
      </c>
      <c r="F37" s="260">
        <v>1462</v>
      </c>
    </row>
    <row r="38" spans="1:6" ht="12" customHeight="1">
      <c r="A38" s="234"/>
      <c r="B38" s="149" t="s">
        <v>1011</v>
      </c>
      <c r="C38" s="9" t="s">
        <v>1192</v>
      </c>
      <c r="D38" s="260"/>
      <c r="E38" s="260"/>
      <c r="F38" s="260"/>
    </row>
    <row r="39" spans="1:6" ht="12" customHeight="1" thickBot="1">
      <c r="A39" s="234"/>
      <c r="B39" s="149" t="s">
        <v>1021</v>
      </c>
      <c r="C39" s="9" t="s">
        <v>1193</v>
      </c>
      <c r="D39" s="260"/>
      <c r="E39" s="260"/>
      <c r="F39" s="260"/>
    </row>
    <row r="40" spans="1:6" s="102" customFormat="1" ht="12" customHeight="1" thickBot="1">
      <c r="A40" s="185" t="s">
        <v>914</v>
      </c>
      <c r="B40" s="34"/>
      <c r="C40" s="45" t="s">
        <v>1299</v>
      </c>
      <c r="D40" s="120">
        <f>SUM(D41:D44)</f>
        <v>0</v>
      </c>
      <c r="E40" s="120">
        <f>SUM(E41:E44)</f>
        <v>0</v>
      </c>
      <c r="F40" s="120">
        <f>SUM(F41:F44)</f>
        <v>0</v>
      </c>
    </row>
    <row r="41" spans="1:6" ht="12" customHeight="1">
      <c r="A41" s="233"/>
      <c r="B41" s="154" t="s">
        <v>1014</v>
      </c>
      <c r="C41" s="11" t="s">
        <v>1196</v>
      </c>
      <c r="D41" s="127"/>
      <c r="E41" s="127"/>
      <c r="F41" s="127"/>
    </row>
    <row r="42" spans="1:6" ht="12" customHeight="1">
      <c r="A42" s="234"/>
      <c r="B42" s="149" t="s">
        <v>1015</v>
      </c>
      <c r="C42" s="9" t="s">
        <v>1197</v>
      </c>
      <c r="D42" s="260"/>
      <c r="E42" s="260"/>
      <c r="F42" s="260"/>
    </row>
    <row r="43" spans="1:6" ht="19.5" customHeight="1">
      <c r="A43" s="234"/>
      <c r="B43" s="149" t="s">
        <v>856</v>
      </c>
      <c r="C43" s="9" t="s">
        <v>1204</v>
      </c>
      <c r="D43" s="260"/>
      <c r="E43" s="260"/>
      <c r="F43" s="260"/>
    </row>
    <row r="44" spans="1:6" ht="12" customHeight="1" thickBot="1">
      <c r="A44" s="234"/>
      <c r="B44" s="149" t="s">
        <v>1017</v>
      </c>
      <c r="C44" s="9" t="s">
        <v>960</v>
      </c>
      <c r="D44" s="260"/>
      <c r="E44" s="260"/>
      <c r="F44" s="260"/>
    </row>
    <row r="45" spans="1:6" ht="15" customHeight="1" thickBot="1">
      <c r="A45" s="185" t="s">
        <v>915</v>
      </c>
      <c r="B45" s="34"/>
      <c r="C45" s="45" t="s">
        <v>1301</v>
      </c>
      <c r="D45" s="155"/>
      <c r="E45" s="155"/>
      <c r="F45" s="155"/>
    </row>
    <row r="46" spans="1:6" ht="13.5" thickBot="1">
      <c r="A46" s="185" t="s">
        <v>916</v>
      </c>
      <c r="B46" s="34"/>
      <c r="C46" s="45" t="s">
        <v>848</v>
      </c>
      <c r="D46" s="155"/>
      <c r="E46" s="155"/>
      <c r="F46" s="155"/>
    </row>
    <row r="47" spans="1:6" ht="15" customHeight="1" thickBot="1">
      <c r="A47" s="185" t="s">
        <v>917</v>
      </c>
      <c r="B47" s="210"/>
      <c r="C47" s="236" t="s">
        <v>1302</v>
      </c>
      <c r="D47" s="120">
        <f>+D34+D40+D45+D46</f>
        <v>26565</v>
      </c>
      <c r="E47" s="120">
        <f>+E34+E40+E45+E46</f>
        <v>28296</v>
      </c>
      <c r="F47" s="120">
        <f>+F34+F40+F45+F46</f>
        <v>22377</v>
      </c>
    </row>
    <row r="48" spans="1:6" ht="14.25" customHeight="1" thickBot="1">
      <c r="A48" s="237"/>
      <c r="B48" s="238"/>
      <c r="C48" s="238"/>
      <c r="D48" s="238"/>
      <c r="E48" s="238"/>
      <c r="F48" s="238"/>
    </row>
    <row r="49" spans="1:6" ht="13.5" thickBot="1">
      <c r="A49" s="239" t="s">
        <v>1287</v>
      </c>
      <c r="B49" s="240"/>
      <c r="C49" s="241"/>
      <c r="D49" s="105">
        <v>11</v>
      </c>
      <c r="E49" s="105">
        <v>11</v>
      </c>
      <c r="F49" s="105">
        <v>11</v>
      </c>
    </row>
    <row r="50" spans="1:6" ht="13.5" thickBot="1">
      <c r="A50" s="239" t="s">
        <v>1288</v>
      </c>
      <c r="B50" s="240"/>
      <c r="C50" s="241"/>
      <c r="D50" s="105"/>
      <c r="E50" s="105"/>
      <c r="F50" s="105"/>
    </row>
    <row r="53" spans="1:6" ht="16.5" thickBot="1">
      <c r="A53" s="186"/>
      <c r="B53" s="187"/>
      <c r="C53" s="245"/>
      <c r="D53" s="245"/>
      <c r="E53" s="245"/>
      <c r="F53" s="243" t="s">
        <v>857</v>
      </c>
    </row>
    <row r="54" spans="1:6" ht="12.75" customHeight="1">
      <c r="A54" s="1100" t="s">
        <v>1271</v>
      </c>
      <c r="B54" s="1101"/>
      <c r="C54" s="1102" t="s">
        <v>1305</v>
      </c>
      <c r="D54" s="1103"/>
      <c r="E54" s="1104"/>
      <c r="F54" s="246" t="s">
        <v>968</v>
      </c>
    </row>
    <row r="55" spans="1:6" ht="13.5" thickBot="1">
      <c r="A55" s="190" t="s">
        <v>1270</v>
      </c>
      <c r="B55" s="191"/>
      <c r="C55" s="1105" t="s">
        <v>169</v>
      </c>
      <c r="D55" s="1116"/>
      <c r="E55" s="1116"/>
      <c r="F55" s="247" t="s">
        <v>965</v>
      </c>
    </row>
    <row r="56" spans="1:6" ht="14.25" thickBot="1">
      <c r="A56" s="192"/>
      <c r="B56" s="192"/>
      <c r="C56" s="192"/>
      <c r="D56" s="192"/>
      <c r="E56" s="192"/>
      <c r="F56" s="193" t="s">
        <v>951</v>
      </c>
    </row>
    <row r="57" spans="1:6" ht="13.5" thickBot="1">
      <c r="A57" s="1107" t="s">
        <v>1272</v>
      </c>
      <c r="B57" s="1108"/>
      <c r="C57" s="1111" t="s">
        <v>952</v>
      </c>
      <c r="D57" s="461" t="s">
        <v>85</v>
      </c>
      <c r="E57" s="461" t="s">
        <v>86</v>
      </c>
      <c r="F57" s="1098" t="s">
        <v>1330</v>
      </c>
    </row>
    <row r="58" spans="1:6" ht="13.5" thickBot="1">
      <c r="A58" s="1109"/>
      <c r="B58" s="1110"/>
      <c r="C58" s="1112"/>
      <c r="D58" s="1113" t="s">
        <v>96</v>
      </c>
      <c r="E58" s="1114"/>
      <c r="F58" s="1099"/>
    </row>
    <row r="59" spans="1:6" ht="13.5" thickBot="1">
      <c r="A59" s="181">
        <v>1</v>
      </c>
      <c r="B59" s="182">
        <v>2</v>
      </c>
      <c r="C59" s="182">
        <v>3</v>
      </c>
      <c r="D59" s="462">
        <v>4</v>
      </c>
      <c r="E59" s="462">
        <v>5</v>
      </c>
      <c r="F59" s="183">
        <v>6</v>
      </c>
    </row>
    <row r="60" spans="1:6" ht="13.5" thickBot="1">
      <c r="A60" s="194"/>
      <c r="B60" s="195"/>
      <c r="C60" s="195" t="s">
        <v>953</v>
      </c>
      <c r="D60" s="195"/>
      <c r="E60" s="195"/>
      <c r="F60" s="196"/>
    </row>
    <row r="61" spans="1:6" ht="13.5" thickBot="1">
      <c r="A61" s="181" t="s">
        <v>913</v>
      </c>
      <c r="B61" s="197"/>
      <c r="C61" s="198" t="s">
        <v>1289</v>
      </c>
      <c r="D61" s="120">
        <f>SUM(D62:D69)</f>
        <v>22174</v>
      </c>
      <c r="E61" s="120">
        <f>SUM(E62:E69)</f>
        <v>23825</v>
      </c>
      <c r="F61" s="120">
        <f>SUM(F62:F69)</f>
        <v>22758</v>
      </c>
    </row>
    <row r="62" spans="1:6" ht="12.75">
      <c r="A62" s="202"/>
      <c r="B62" s="200" t="s">
        <v>1008</v>
      </c>
      <c r="C62" s="15" t="s">
        <v>1117</v>
      </c>
      <c r="D62" s="265"/>
      <c r="E62" s="265"/>
      <c r="F62" s="265"/>
    </row>
    <row r="63" spans="1:6" ht="12.75">
      <c r="A63" s="199"/>
      <c r="B63" s="200" t="s">
        <v>1009</v>
      </c>
      <c r="C63" s="9" t="s">
        <v>1118</v>
      </c>
      <c r="D63" s="260"/>
      <c r="E63" s="260">
        <v>708</v>
      </c>
      <c r="F63" s="260">
        <v>709</v>
      </c>
    </row>
    <row r="64" spans="1:6" ht="12.75">
      <c r="A64" s="199"/>
      <c r="B64" s="200" t="s">
        <v>1010</v>
      </c>
      <c r="C64" s="9" t="s">
        <v>1119</v>
      </c>
      <c r="D64" s="260"/>
      <c r="E64" s="260">
        <v>625</v>
      </c>
      <c r="F64" s="260">
        <v>625</v>
      </c>
    </row>
    <row r="65" spans="1:6" ht="12.75">
      <c r="A65" s="199"/>
      <c r="B65" s="200" t="s">
        <v>1011</v>
      </c>
      <c r="C65" s="9" t="s">
        <v>1120</v>
      </c>
      <c r="D65" s="260">
        <v>12400</v>
      </c>
      <c r="E65" s="260">
        <v>11400</v>
      </c>
      <c r="F65" s="260">
        <v>10604</v>
      </c>
    </row>
    <row r="66" spans="1:6" ht="12.75">
      <c r="A66" s="199"/>
      <c r="B66" s="200" t="s">
        <v>1067</v>
      </c>
      <c r="C66" s="8" t="s">
        <v>1121</v>
      </c>
      <c r="D66" s="260">
        <v>5060</v>
      </c>
      <c r="E66" s="260">
        <v>6151</v>
      </c>
      <c r="F66" s="260">
        <v>6109</v>
      </c>
    </row>
    <row r="67" spans="1:6" ht="12.75">
      <c r="A67" s="204"/>
      <c r="B67" s="200" t="s">
        <v>1012</v>
      </c>
      <c r="C67" s="9" t="s">
        <v>1122</v>
      </c>
      <c r="D67" s="266">
        <v>4714</v>
      </c>
      <c r="E67" s="266">
        <v>4938</v>
      </c>
      <c r="F67" s="266">
        <v>4708</v>
      </c>
    </row>
    <row r="68" spans="1:6" ht="12.75">
      <c r="A68" s="199"/>
      <c r="B68" s="200" t="s">
        <v>1013</v>
      </c>
      <c r="C68" s="9" t="s">
        <v>1290</v>
      </c>
      <c r="D68" s="260"/>
      <c r="E68" s="260"/>
      <c r="F68" s="260"/>
    </row>
    <row r="69" spans="1:6" ht="13.5" thickBot="1">
      <c r="A69" s="205"/>
      <c r="B69" s="206" t="s">
        <v>1022</v>
      </c>
      <c r="C69" s="8" t="s">
        <v>1267</v>
      </c>
      <c r="D69" s="163"/>
      <c r="E69" s="163">
        <v>3</v>
      </c>
      <c r="F69" s="163">
        <v>3</v>
      </c>
    </row>
    <row r="70" spans="1:6" ht="13.5" thickBot="1">
      <c r="A70" s="181" t="s">
        <v>914</v>
      </c>
      <c r="B70" s="197"/>
      <c r="C70" s="198" t="s">
        <v>1291</v>
      </c>
      <c r="D70" s="120">
        <f>SUM(D71:D74)</f>
        <v>60271</v>
      </c>
      <c r="E70" s="120">
        <f>SUM(E71:E74)</f>
        <v>63406</v>
      </c>
      <c r="F70" s="120">
        <f>SUM(F71:F74)</f>
        <v>15576</v>
      </c>
    </row>
    <row r="71" spans="1:6" ht="12.75">
      <c r="A71" s="199"/>
      <c r="B71" s="200" t="s">
        <v>1014</v>
      </c>
      <c r="C71" s="11" t="s">
        <v>1028</v>
      </c>
      <c r="D71" s="260">
        <v>12566</v>
      </c>
      <c r="E71" s="260">
        <v>15701</v>
      </c>
      <c r="F71" s="260">
        <v>15576</v>
      </c>
    </row>
    <row r="72" spans="1:6" ht="12.75">
      <c r="A72" s="199"/>
      <c r="B72" s="200" t="s">
        <v>1015</v>
      </c>
      <c r="C72" s="9" t="s">
        <v>1029</v>
      </c>
      <c r="D72" s="260">
        <v>47705</v>
      </c>
      <c r="E72" s="260">
        <v>47705</v>
      </c>
      <c r="F72" s="260"/>
    </row>
    <row r="73" spans="1:6" ht="12.75">
      <c r="A73" s="199"/>
      <c r="B73" s="200" t="s">
        <v>1016</v>
      </c>
      <c r="C73" s="9" t="s">
        <v>1292</v>
      </c>
      <c r="D73" s="260"/>
      <c r="E73" s="260"/>
      <c r="F73" s="260"/>
    </row>
    <row r="74" spans="1:6" ht="13.5" thickBot="1">
      <c r="A74" s="199"/>
      <c r="B74" s="200" t="s">
        <v>1017</v>
      </c>
      <c r="C74" s="9" t="s">
        <v>1030</v>
      </c>
      <c r="D74" s="260"/>
      <c r="E74" s="260"/>
      <c r="F74" s="260"/>
    </row>
    <row r="75" spans="1:6" ht="13.5" thickBot="1">
      <c r="A75" s="185" t="s">
        <v>915</v>
      </c>
      <c r="B75" s="109"/>
      <c r="C75" s="109" t="s">
        <v>1293</v>
      </c>
      <c r="D75" s="155"/>
      <c r="E75" s="155"/>
      <c r="F75" s="155"/>
    </row>
    <row r="76" spans="1:6" ht="13.5" thickBot="1">
      <c r="A76" s="185" t="s">
        <v>916</v>
      </c>
      <c r="B76" s="197"/>
      <c r="C76" s="109" t="s">
        <v>1294</v>
      </c>
      <c r="D76" s="155"/>
      <c r="E76" s="155"/>
      <c r="F76" s="155"/>
    </row>
    <row r="77" spans="1:6" ht="13.5" thickBot="1">
      <c r="A77" s="181" t="s">
        <v>917</v>
      </c>
      <c r="B77" s="160"/>
      <c r="C77" s="109" t="s">
        <v>1295</v>
      </c>
      <c r="D77" s="261">
        <f>+D78+D79</f>
        <v>0</v>
      </c>
      <c r="E77" s="261">
        <f>+E78+E79</f>
        <v>0</v>
      </c>
      <c r="F77" s="261">
        <f>+F78+F79</f>
        <v>0</v>
      </c>
    </row>
    <row r="78" spans="1:6" ht="12.75">
      <c r="A78" s="202"/>
      <c r="B78" s="156" t="s">
        <v>992</v>
      </c>
      <c r="C78" s="133" t="s">
        <v>984</v>
      </c>
      <c r="D78" s="256"/>
      <c r="E78" s="256"/>
      <c r="F78" s="256"/>
    </row>
    <row r="79" spans="1:6" ht="13.5" thickBot="1">
      <c r="A79" s="208"/>
      <c r="B79" s="158" t="s">
        <v>993</v>
      </c>
      <c r="C79" s="135" t="s">
        <v>1296</v>
      </c>
      <c r="D79" s="257"/>
      <c r="E79" s="257"/>
      <c r="F79" s="257"/>
    </row>
    <row r="80" spans="1:6" ht="13.5" thickBot="1">
      <c r="A80" s="216" t="s">
        <v>918</v>
      </c>
      <c r="B80" s="217"/>
      <c r="C80" s="109" t="s">
        <v>1297</v>
      </c>
      <c r="D80" s="155">
        <v>0</v>
      </c>
      <c r="E80" s="155">
        <v>0</v>
      </c>
      <c r="F80" s="155">
        <v>0</v>
      </c>
    </row>
    <row r="81" spans="1:6" ht="13.5" thickBot="1">
      <c r="A81" s="216" t="s">
        <v>919</v>
      </c>
      <c r="B81" s="923"/>
      <c r="C81" s="924" t="s">
        <v>851</v>
      </c>
      <c r="D81" s="264"/>
      <c r="E81" s="264"/>
      <c r="F81" s="264"/>
    </row>
    <row r="82" spans="1:6" ht="13.5" thickBot="1">
      <c r="A82" s="216" t="s">
        <v>920</v>
      </c>
      <c r="B82" s="221"/>
      <c r="C82" s="222" t="s">
        <v>1298</v>
      </c>
      <c r="D82" s="261">
        <f>SUM(D61,D70,D75,D76,D77,D80,D81)</f>
        <v>82445</v>
      </c>
      <c r="E82" s="261">
        <f>SUM(E61,E70,E75,E76,E77,E80,E81)</f>
        <v>87231</v>
      </c>
      <c r="F82" s="261">
        <f>SUM(F61,F70,F75,F76,F77,F80,F81)</f>
        <v>38334</v>
      </c>
    </row>
    <row r="83" spans="1:6" ht="12.75">
      <c r="A83" s="224"/>
      <c r="B83" s="224"/>
      <c r="C83" s="225"/>
      <c r="D83" s="225"/>
      <c r="E83" s="225"/>
      <c r="F83" s="226"/>
    </row>
    <row r="84" spans="1:6" ht="13.5" thickBot="1">
      <c r="A84" s="227"/>
      <c r="B84" s="228"/>
      <c r="C84" s="228"/>
      <c r="D84" s="228"/>
      <c r="E84" s="228"/>
      <c r="F84" s="228"/>
    </row>
    <row r="85" spans="1:6" ht="13.5" thickBot="1">
      <c r="A85" s="229"/>
      <c r="B85" s="230"/>
      <c r="C85" s="231" t="s">
        <v>959</v>
      </c>
      <c r="D85" s="231"/>
      <c r="E85" s="231"/>
      <c r="F85" s="232"/>
    </row>
    <row r="86" spans="1:6" ht="13.5" thickBot="1">
      <c r="A86" s="185" t="s">
        <v>913</v>
      </c>
      <c r="B86" s="34"/>
      <c r="C86" s="45" t="s">
        <v>1190</v>
      </c>
      <c r="D86" s="120">
        <f>SUM(D87:D91)</f>
        <v>95696</v>
      </c>
      <c r="E86" s="120">
        <f>SUM(E87:E91)</f>
        <v>108152</v>
      </c>
      <c r="F86" s="120">
        <f>SUM(F87:F91)</f>
        <v>94283</v>
      </c>
    </row>
    <row r="87" spans="1:6" ht="12.75">
      <c r="A87" s="233"/>
      <c r="B87" s="154" t="s">
        <v>1008</v>
      </c>
      <c r="C87" s="11" t="s">
        <v>944</v>
      </c>
      <c r="D87" s="127">
        <v>48545</v>
      </c>
      <c r="E87" s="127">
        <v>52183</v>
      </c>
      <c r="F87" s="127">
        <v>49820</v>
      </c>
    </row>
    <row r="88" spans="1:6" ht="12.75">
      <c r="A88" s="234"/>
      <c r="B88" s="149" t="s">
        <v>1009</v>
      </c>
      <c r="C88" s="9" t="s">
        <v>1191</v>
      </c>
      <c r="D88" s="260">
        <v>13000</v>
      </c>
      <c r="E88" s="260">
        <v>13717</v>
      </c>
      <c r="F88" s="260">
        <v>13365</v>
      </c>
    </row>
    <row r="89" spans="1:6" ht="12.75">
      <c r="A89" s="234"/>
      <c r="B89" s="149" t="s">
        <v>1010</v>
      </c>
      <c r="C89" s="9" t="s">
        <v>1056</v>
      </c>
      <c r="D89" s="260">
        <v>34151</v>
      </c>
      <c r="E89" s="260">
        <v>42028</v>
      </c>
      <c r="F89" s="260">
        <v>30874</v>
      </c>
    </row>
    <row r="90" spans="1:6" ht="12.75">
      <c r="A90" s="234"/>
      <c r="B90" s="149" t="s">
        <v>1011</v>
      </c>
      <c r="C90" s="9" t="s">
        <v>1192</v>
      </c>
      <c r="D90" s="260"/>
      <c r="E90" s="260">
        <v>224</v>
      </c>
      <c r="F90" s="260">
        <v>224</v>
      </c>
    </row>
    <row r="91" spans="1:6" ht="13.5" thickBot="1">
      <c r="A91" s="234"/>
      <c r="B91" s="149" t="s">
        <v>1021</v>
      </c>
      <c r="C91" s="9" t="s">
        <v>1193</v>
      </c>
      <c r="D91" s="260"/>
      <c r="E91" s="260"/>
      <c r="F91" s="260"/>
    </row>
    <row r="92" spans="1:6" ht="13.5" thickBot="1">
      <c r="A92" s="185" t="s">
        <v>914</v>
      </c>
      <c r="B92" s="34"/>
      <c r="C92" s="45" t="s">
        <v>1299</v>
      </c>
      <c r="D92" s="120">
        <f>SUM(D93:D96)</f>
        <v>48067</v>
      </c>
      <c r="E92" s="120">
        <f>SUM(E93:E96)</f>
        <v>48422</v>
      </c>
      <c r="F92" s="120">
        <f>SUM(F93:F96)</f>
        <v>716</v>
      </c>
    </row>
    <row r="93" spans="1:6" ht="12.75">
      <c r="A93" s="233"/>
      <c r="B93" s="154" t="s">
        <v>1014</v>
      </c>
      <c r="C93" s="11" t="s">
        <v>1196</v>
      </c>
      <c r="D93" s="127">
        <v>362</v>
      </c>
      <c r="E93" s="127">
        <v>717</v>
      </c>
      <c r="F93" s="127">
        <v>716</v>
      </c>
    </row>
    <row r="94" spans="1:6" ht="12.75">
      <c r="A94" s="234"/>
      <c r="B94" s="149" t="s">
        <v>1015</v>
      </c>
      <c r="C94" s="9" t="s">
        <v>1197</v>
      </c>
      <c r="D94" s="260">
        <v>47705</v>
      </c>
      <c r="E94" s="260">
        <v>47705</v>
      </c>
      <c r="F94" s="260"/>
    </row>
    <row r="95" spans="1:6" ht="22.5">
      <c r="A95" s="234"/>
      <c r="B95" s="149" t="s">
        <v>856</v>
      </c>
      <c r="C95" s="9" t="s">
        <v>1204</v>
      </c>
      <c r="D95" s="260"/>
      <c r="E95" s="260"/>
      <c r="F95" s="260"/>
    </row>
    <row r="96" spans="1:6" ht="13.5" thickBot="1">
      <c r="A96" s="234"/>
      <c r="B96" s="149" t="s">
        <v>1017</v>
      </c>
      <c r="C96" s="9" t="s">
        <v>960</v>
      </c>
      <c r="D96" s="260"/>
      <c r="E96" s="260"/>
      <c r="F96" s="260"/>
    </row>
    <row r="97" spans="1:6" ht="13.5" thickBot="1">
      <c r="A97" s="185" t="s">
        <v>915</v>
      </c>
      <c r="B97" s="34"/>
      <c r="C97" s="45" t="s">
        <v>1301</v>
      </c>
      <c r="D97" s="155"/>
      <c r="E97" s="155"/>
      <c r="F97" s="155"/>
    </row>
    <row r="98" spans="1:6" ht="13.5" thickBot="1">
      <c r="A98" s="185" t="s">
        <v>916</v>
      </c>
      <c r="B98" s="34"/>
      <c r="C98" s="45" t="s">
        <v>848</v>
      </c>
      <c r="D98" s="155"/>
      <c r="E98" s="155"/>
      <c r="F98" s="155"/>
    </row>
    <row r="99" spans="1:6" ht="13.5" thickBot="1">
      <c r="A99" s="185" t="s">
        <v>917</v>
      </c>
      <c r="B99" s="210"/>
      <c r="C99" s="236" t="s">
        <v>1302</v>
      </c>
      <c r="D99" s="120">
        <f>+D86+D92+D97+D98</f>
        <v>143763</v>
      </c>
      <c r="E99" s="120">
        <f>+E86+E92+E97+E98</f>
        <v>156574</v>
      </c>
      <c r="F99" s="120">
        <f>+F86+F92+F97+F98</f>
        <v>94999</v>
      </c>
    </row>
    <row r="100" spans="1:6" ht="13.5" thickBot="1">
      <c r="A100" s="237"/>
      <c r="B100" s="238"/>
      <c r="C100" s="238"/>
      <c r="D100" s="238"/>
      <c r="E100" s="238"/>
      <c r="F100" s="238"/>
    </row>
    <row r="101" spans="1:6" ht="13.5" thickBot="1">
      <c r="A101" s="239" t="s">
        <v>1287</v>
      </c>
      <c r="B101" s="240"/>
      <c r="C101" s="241"/>
      <c r="D101" s="105">
        <v>25</v>
      </c>
      <c r="E101" s="105">
        <v>25</v>
      </c>
      <c r="F101" s="105">
        <v>25</v>
      </c>
    </row>
    <row r="102" spans="1:6" ht="13.5" thickBot="1">
      <c r="A102" s="239" t="s">
        <v>1288</v>
      </c>
      <c r="B102" s="240"/>
      <c r="C102" s="241"/>
      <c r="D102" s="105"/>
      <c r="E102" s="105"/>
      <c r="F102" s="105"/>
    </row>
  </sheetData>
  <sheetProtection formatCells="0"/>
  <mergeCells count="14">
    <mergeCell ref="F57:F58"/>
    <mergeCell ref="D58:E58"/>
    <mergeCell ref="A54:B54"/>
    <mergeCell ref="C54:E54"/>
    <mergeCell ref="C55:E55"/>
    <mergeCell ref="A57:B58"/>
    <mergeCell ref="C57:C58"/>
    <mergeCell ref="F5:F6"/>
    <mergeCell ref="D6:E6"/>
    <mergeCell ref="A5:B6"/>
    <mergeCell ref="C5:C6"/>
    <mergeCell ref="C3:E3"/>
    <mergeCell ref="C2:E2"/>
    <mergeCell ref="A2:B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3"/>
  <sheetViews>
    <sheetView zoomScale="120" zoomScaleNormal="120" workbookViewId="0" topLeftCell="A1">
      <selection activeCell="C5" sqref="C5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2" spans="1:6" ht="16.5" thickBot="1">
      <c r="A2" s="186"/>
      <c r="B2" s="187"/>
      <c r="C2" s="245"/>
      <c r="D2" s="245"/>
      <c r="E2" s="245"/>
      <c r="F2" s="243" t="s">
        <v>858</v>
      </c>
    </row>
    <row r="3" spans="1:6" ht="12.75" customHeight="1">
      <c r="A3" s="1100" t="s">
        <v>1271</v>
      </c>
      <c r="B3" s="1101"/>
      <c r="C3" s="1102" t="s">
        <v>1306</v>
      </c>
      <c r="D3" s="1103"/>
      <c r="E3" s="1104"/>
      <c r="F3" s="246" t="s">
        <v>969</v>
      </c>
    </row>
    <row r="4" spans="1:6" ht="13.5" thickBot="1">
      <c r="A4" s="190" t="s">
        <v>1270</v>
      </c>
      <c r="B4" s="191"/>
      <c r="C4" s="1105" t="s">
        <v>167</v>
      </c>
      <c r="D4" s="1116"/>
      <c r="E4" s="1116"/>
      <c r="F4" s="247" t="s">
        <v>948</v>
      </c>
    </row>
    <row r="5" spans="1:6" s="99" customFormat="1" ht="15.75" customHeight="1" thickBot="1">
      <c r="A5" s="192"/>
      <c r="B5" s="192"/>
      <c r="C5" s="192"/>
      <c r="D5" s="192"/>
      <c r="E5" s="192"/>
      <c r="F5" s="193" t="s">
        <v>951</v>
      </c>
    </row>
    <row r="6" spans="1:6" ht="13.5" thickBot="1">
      <c r="A6" s="1107" t="s">
        <v>1272</v>
      </c>
      <c r="B6" s="1108"/>
      <c r="C6" s="1111" t="s">
        <v>952</v>
      </c>
      <c r="D6" s="461" t="s">
        <v>85</v>
      </c>
      <c r="E6" s="461" t="s">
        <v>86</v>
      </c>
      <c r="F6" s="1098" t="s">
        <v>1330</v>
      </c>
    </row>
    <row r="7" spans="1:6" ht="13.5" thickBot="1">
      <c r="A7" s="1109"/>
      <c r="B7" s="1110"/>
      <c r="C7" s="1112"/>
      <c r="D7" s="1113" t="s">
        <v>96</v>
      </c>
      <c r="E7" s="1114"/>
      <c r="F7" s="1099"/>
    </row>
    <row r="8" spans="1:6" s="83" customFormat="1" ht="12.75" customHeight="1" thickBot="1">
      <c r="A8" s="181">
        <v>1</v>
      </c>
      <c r="B8" s="182">
        <v>2</v>
      </c>
      <c r="C8" s="182">
        <v>3</v>
      </c>
      <c r="D8" s="462">
        <v>4</v>
      </c>
      <c r="E8" s="462">
        <v>5</v>
      </c>
      <c r="F8" s="183">
        <v>6</v>
      </c>
    </row>
    <row r="9" spans="1:6" s="83" customFormat="1" ht="15.75" customHeight="1" thickBot="1">
      <c r="A9" s="194"/>
      <c r="B9" s="195"/>
      <c r="C9" s="195" t="s">
        <v>953</v>
      </c>
      <c r="D9" s="195"/>
      <c r="E9" s="195"/>
      <c r="F9" s="196"/>
    </row>
    <row r="10" spans="1:6" s="100" customFormat="1" ht="12" customHeight="1" thickBot="1">
      <c r="A10" s="181" t="s">
        <v>913</v>
      </c>
      <c r="B10" s="197"/>
      <c r="C10" s="198" t="s">
        <v>1289</v>
      </c>
      <c r="D10" s="120">
        <f>SUM(D11:D18)</f>
        <v>3175</v>
      </c>
      <c r="E10" s="120">
        <f>SUM(E11:E18)</f>
        <v>2277</v>
      </c>
      <c r="F10" s="120">
        <f>SUM(F11:F18)</f>
        <v>2030</v>
      </c>
    </row>
    <row r="11" spans="1:6" s="100" customFormat="1" ht="12" customHeight="1">
      <c r="A11" s="202"/>
      <c r="B11" s="200" t="s">
        <v>1008</v>
      </c>
      <c r="C11" s="15" t="s">
        <v>1117</v>
      </c>
      <c r="D11" s="265"/>
      <c r="E11" s="265"/>
      <c r="F11" s="265"/>
    </row>
    <row r="12" spans="1:6" s="100" customFormat="1" ht="12" customHeight="1">
      <c r="A12" s="199"/>
      <c r="B12" s="200" t="s">
        <v>1009</v>
      </c>
      <c r="C12" s="9" t="s">
        <v>1118</v>
      </c>
      <c r="D12" s="260"/>
      <c r="E12" s="260"/>
      <c r="F12" s="260"/>
    </row>
    <row r="13" spans="1:6" s="100" customFormat="1" ht="12" customHeight="1">
      <c r="A13" s="199"/>
      <c r="B13" s="200" t="s">
        <v>1010</v>
      </c>
      <c r="C13" s="9" t="s">
        <v>1119</v>
      </c>
      <c r="D13" s="260"/>
      <c r="E13" s="260"/>
      <c r="F13" s="260"/>
    </row>
    <row r="14" spans="1:6" s="100" customFormat="1" ht="12" customHeight="1">
      <c r="A14" s="199"/>
      <c r="B14" s="200" t="s">
        <v>1011</v>
      </c>
      <c r="C14" s="9" t="s">
        <v>1120</v>
      </c>
      <c r="D14" s="260"/>
      <c r="E14" s="260"/>
      <c r="F14" s="260"/>
    </row>
    <row r="15" spans="1:6" s="100" customFormat="1" ht="12" customHeight="1">
      <c r="A15" s="199"/>
      <c r="B15" s="200" t="s">
        <v>1067</v>
      </c>
      <c r="C15" s="8" t="s">
        <v>1121</v>
      </c>
      <c r="D15" s="260">
        <v>2500</v>
      </c>
      <c r="E15" s="260">
        <v>1600</v>
      </c>
      <c r="F15" s="260">
        <v>1597</v>
      </c>
    </row>
    <row r="16" spans="1:6" s="100" customFormat="1" ht="12" customHeight="1">
      <c r="A16" s="204"/>
      <c r="B16" s="200" t="s">
        <v>1012</v>
      </c>
      <c r="C16" s="9" t="s">
        <v>1122</v>
      </c>
      <c r="D16" s="266">
        <v>675</v>
      </c>
      <c r="E16" s="266">
        <v>675</v>
      </c>
      <c r="F16" s="266">
        <v>431</v>
      </c>
    </row>
    <row r="17" spans="1:6" s="101" customFormat="1" ht="12" customHeight="1">
      <c r="A17" s="199"/>
      <c r="B17" s="200" t="s">
        <v>1013</v>
      </c>
      <c r="C17" s="9" t="s">
        <v>1290</v>
      </c>
      <c r="D17" s="260"/>
      <c r="E17" s="260"/>
      <c r="F17" s="260"/>
    </row>
    <row r="18" spans="1:6" s="101" customFormat="1" ht="12" customHeight="1" thickBot="1">
      <c r="A18" s="205"/>
      <c r="B18" s="206" t="s">
        <v>1022</v>
      </c>
      <c r="C18" s="8" t="s">
        <v>1267</v>
      </c>
      <c r="D18" s="163"/>
      <c r="E18" s="163">
        <v>2</v>
      </c>
      <c r="F18" s="163">
        <v>2</v>
      </c>
    </row>
    <row r="19" spans="1:6" s="100" customFormat="1" ht="12" customHeight="1" thickBot="1">
      <c r="A19" s="181" t="s">
        <v>914</v>
      </c>
      <c r="B19" s="197"/>
      <c r="C19" s="198" t="s">
        <v>1291</v>
      </c>
      <c r="D19" s="120">
        <f>SUM(D20:D23)</f>
        <v>5365</v>
      </c>
      <c r="E19" s="120">
        <f>SUM(E20:E23)</f>
        <v>8653</v>
      </c>
      <c r="F19" s="120">
        <f>SUM(F20:F23)</f>
        <v>8653</v>
      </c>
    </row>
    <row r="20" spans="1:6" s="101" customFormat="1" ht="12" customHeight="1">
      <c r="A20" s="199"/>
      <c r="B20" s="200" t="s">
        <v>1014</v>
      </c>
      <c r="C20" s="11" t="s">
        <v>1028</v>
      </c>
      <c r="D20" s="260">
        <v>5365</v>
      </c>
      <c r="E20" s="260">
        <v>8653</v>
      </c>
      <c r="F20" s="260">
        <v>8653</v>
      </c>
    </row>
    <row r="21" spans="1:6" s="101" customFormat="1" ht="12" customHeight="1">
      <c r="A21" s="199"/>
      <c r="B21" s="200" t="s">
        <v>1015</v>
      </c>
      <c r="C21" s="9" t="s">
        <v>1029</v>
      </c>
      <c r="D21" s="260"/>
      <c r="E21" s="260"/>
      <c r="F21" s="260"/>
    </row>
    <row r="22" spans="1:6" s="101" customFormat="1" ht="12" customHeight="1">
      <c r="A22" s="199"/>
      <c r="B22" s="200" t="s">
        <v>1016</v>
      </c>
      <c r="C22" s="9" t="s">
        <v>1292</v>
      </c>
      <c r="D22" s="260"/>
      <c r="E22" s="260"/>
      <c r="F22" s="260"/>
    </row>
    <row r="23" spans="1:6" s="101" customFormat="1" ht="12" customHeight="1" thickBot="1">
      <c r="A23" s="199"/>
      <c r="B23" s="200" t="s">
        <v>1017</v>
      </c>
      <c r="C23" s="9" t="s">
        <v>1030</v>
      </c>
      <c r="D23" s="260"/>
      <c r="E23" s="260"/>
      <c r="F23" s="260"/>
    </row>
    <row r="24" spans="1:6" s="101" customFormat="1" ht="12" customHeight="1" thickBot="1">
      <c r="A24" s="185" t="s">
        <v>915</v>
      </c>
      <c r="B24" s="109"/>
      <c r="C24" s="109" t="s">
        <v>1293</v>
      </c>
      <c r="D24" s="155"/>
      <c r="E24" s="155"/>
      <c r="F24" s="155"/>
    </row>
    <row r="25" spans="1:6" s="100" customFormat="1" ht="12" customHeight="1" thickBot="1">
      <c r="A25" s="185" t="s">
        <v>916</v>
      </c>
      <c r="B25" s="197"/>
      <c r="C25" s="109" t="s">
        <v>1294</v>
      </c>
      <c r="D25" s="155"/>
      <c r="E25" s="155"/>
      <c r="F25" s="155"/>
    </row>
    <row r="26" spans="1:6" s="100" customFormat="1" ht="12" customHeight="1" thickBot="1">
      <c r="A26" s="181" t="s">
        <v>917</v>
      </c>
      <c r="B26" s="160"/>
      <c r="C26" s="109" t="s">
        <v>1295</v>
      </c>
      <c r="D26" s="261">
        <f>+D27+D28</f>
        <v>0</v>
      </c>
      <c r="E26" s="261">
        <f>+E27+E28</f>
        <v>0</v>
      </c>
      <c r="F26" s="261">
        <f>+F27+F28</f>
        <v>0</v>
      </c>
    </row>
    <row r="27" spans="1:6" s="100" customFormat="1" ht="12" customHeight="1">
      <c r="A27" s="202"/>
      <c r="B27" s="156" t="s">
        <v>992</v>
      </c>
      <c r="C27" s="133" t="s">
        <v>984</v>
      </c>
      <c r="D27" s="256"/>
      <c r="E27" s="256"/>
      <c r="F27" s="256"/>
    </row>
    <row r="28" spans="1:6" s="100" customFormat="1" ht="12" customHeight="1" thickBot="1">
      <c r="A28" s="208"/>
      <c r="B28" s="158" t="s">
        <v>993</v>
      </c>
      <c r="C28" s="135" t="s">
        <v>1296</v>
      </c>
      <c r="D28" s="257"/>
      <c r="E28" s="257"/>
      <c r="F28" s="257"/>
    </row>
    <row r="29" spans="1:6" s="101" customFormat="1" ht="12" customHeight="1" thickBot="1">
      <c r="A29" s="216" t="s">
        <v>918</v>
      </c>
      <c r="B29" s="217"/>
      <c r="C29" s="109" t="s">
        <v>1297</v>
      </c>
      <c r="D29" s="155">
        <v>0</v>
      </c>
      <c r="E29" s="155">
        <v>0</v>
      </c>
      <c r="F29" s="155">
        <v>0</v>
      </c>
    </row>
    <row r="30" spans="1:6" s="101" customFormat="1" ht="15" customHeight="1" thickBot="1">
      <c r="A30" s="216" t="s">
        <v>919</v>
      </c>
      <c r="B30" s="923"/>
      <c r="C30" s="924" t="s">
        <v>851</v>
      </c>
      <c r="D30" s="264"/>
      <c r="E30" s="264"/>
      <c r="F30" s="264"/>
    </row>
    <row r="31" spans="1:6" s="101" customFormat="1" ht="15" customHeight="1" thickBot="1">
      <c r="A31" s="216" t="s">
        <v>920</v>
      </c>
      <c r="B31" s="221"/>
      <c r="C31" s="222" t="s">
        <v>1298</v>
      </c>
      <c r="D31" s="261">
        <f>SUM(D10,D19,D24,D25,D26,D29,D30)</f>
        <v>8540</v>
      </c>
      <c r="E31" s="261">
        <f>SUM(E10,E19,E24,E25,E26,E29,E30)</f>
        <v>10930</v>
      </c>
      <c r="F31" s="261">
        <f>SUM(F10,F19,F24,F25,F26,F29,F30)</f>
        <v>10683</v>
      </c>
    </row>
    <row r="32" spans="1:6" ht="12.75">
      <c r="A32" s="224"/>
      <c r="B32" s="224"/>
      <c r="C32" s="225"/>
      <c r="D32" s="225"/>
      <c r="E32" s="225"/>
      <c r="F32" s="226"/>
    </row>
    <row r="33" spans="1:6" s="83" customFormat="1" ht="16.5" customHeight="1" thickBot="1">
      <c r="A33" s="227"/>
      <c r="B33" s="228"/>
      <c r="C33" s="228"/>
      <c r="D33" s="228"/>
      <c r="E33" s="228"/>
      <c r="F33" s="228"/>
    </row>
    <row r="34" spans="1:6" s="102" customFormat="1" ht="12" customHeight="1" thickBot="1">
      <c r="A34" s="229"/>
      <c r="B34" s="230"/>
      <c r="C34" s="231" t="s">
        <v>959</v>
      </c>
      <c r="D34" s="231"/>
      <c r="E34" s="231"/>
      <c r="F34" s="232"/>
    </row>
    <row r="35" spans="1:6" ht="12" customHeight="1" thickBot="1">
      <c r="A35" s="185" t="s">
        <v>913</v>
      </c>
      <c r="B35" s="34"/>
      <c r="C35" s="45" t="s">
        <v>1190</v>
      </c>
      <c r="D35" s="120">
        <f>SUM(D36:D40)</f>
        <v>23629</v>
      </c>
      <c r="E35" s="120">
        <f>SUM(E36:E40)</f>
        <v>27559</v>
      </c>
      <c r="F35" s="120">
        <f>SUM(F36:F40)</f>
        <v>20704</v>
      </c>
    </row>
    <row r="36" spans="1:6" ht="12" customHeight="1">
      <c r="A36" s="233"/>
      <c r="B36" s="154" t="s">
        <v>1008</v>
      </c>
      <c r="C36" s="11" t="s">
        <v>944</v>
      </c>
      <c r="D36" s="127">
        <v>13026</v>
      </c>
      <c r="E36" s="127">
        <v>13971</v>
      </c>
      <c r="F36" s="127">
        <v>11169</v>
      </c>
    </row>
    <row r="37" spans="1:6" ht="12" customHeight="1">
      <c r="A37" s="234"/>
      <c r="B37" s="149" t="s">
        <v>1009</v>
      </c>
      <c r="C37" s="9" t="s">
        <v>1191</v>
      </c>
      <c r="D37" s="260">
        <v>3412</v>
      </c>
      <c r="E37" s="260">
        <v>3369</v>
      </c>
      <c r="F37" s="260">
        <v>2997</v>
      </c>
    </row>
    <row r="38" spans="1:6" ht="12" customHeight="1">
      <c r="A38" s="234"/>
      <c r="B38" s="149" t="s">
        <v>1010</v>
      </c>
      <c r="C38" s="9" t="s">
        <v>1056</v>
      </c>
      <c r="D38" s="260">
        <v>7191</v>
      </c>
      <c r="E38" s="260">
        <v>10219</v>
      </c>
      <c r="F38" s="260">
        <v>6538</v>
      </c>
    </row>
    <row r="39" spans="1:6" ht="12" customHeight="1">
      <c r="A39" s="234"/>
      <c r="B39" s="149" t="s">
        <v>1011</v>
      </c>
      <c r="C39" s="9" t="s">
        <v>1192</v>
      </c>
      <c r="D39" s="260"/>
      <c r="E39" s="260"/>
      <c r="F39" s="260"/>
    </row>
    <row r="40" spans="1:6" ht="12" customHeight="1" thickBot="1">
      <c r="A40" s="234"/>
      <c r="B40" s="149" t="s">
        <v>1021</v>
      </c>
      <c r="C40" s="9" t="s">
        <v>1193</v>
      </c>
      <c r="D40" s="260"/>
      <c r="E40" s="260"/>
      <c r="F40" s="260"/>
    </row>
    <row r="41" spans="1:6" s="102" customFormat="1" ht="12" customHeight="1" thickBot="1">
      <c r="A41" s="185" t="s">
        <v>914</v>
      </c>
      <c r="B41" s="34"/>
      <c r="C41" s="45" t="s">
        <v>1299</v>
      </c>
      <c r="D41" s="120">
        <f>SUM(D42:D45)</f>
        <v>0</v>
      </c>
      <c r="E41" s="120">
        <f>SUM(E42:E45)</f>
        <v>0</v>
      </c>
      <c r="F41" s="120">
        <f>SUM(F42:F45)</f>
        <v>0</v>
      </c>
    </row>
    <row r="42" spans="1:6" ht="12" customHeight="1">
      <c r="A42" s="233"/>
      <c r="B42" s="154" t="s">
        <v>1014</v>
      </c>
      <c r="C42" s="11" t="s">
        <v>1196</v>
      </c>
      <c r="D42" s="127"/>
      <c r="E42" s="127"/>
      <c r="F42" s="127"/>
    </row>
    <row r="43" spans="1:6" ht="12" customHeight="1">
      <c r="A43" s="234"/>
      <c r="B43" s="149" t="s">
        <v>1015</v>
      </c>
      <c r="C43" s="9" t="s">
        <v>1197</v>
      </c>
      <c r="D43" s="260"/>
      <c r="E43" s="260"/>
      <c r="F43" s="260"/>
    </row>
    <row r="44" spans="1:6" ht="12" customHeight="1">
      <c r="A44" s="234"/>
      <c r="B44" s="149" t="s">
        <v>856</v>
      </c>
      <c r="C44" s="9" t="s">
        <v>1204</v>
      </c>
      <c r="D44" s="260"/>
      <c r="E44" s="260"/>
      <c r="F44" s="260"/>
    </row>
    <row r="45" spans="1:6" ht="12" customHeight="1" thickBot="1">
      <c r="A45" s="234"/>
      <c r="B45" s="149" t="s">
        <v>1017</v>
      </c>
      <c r="C45" s="9" t="s">
        <v>960</v>
      </c>
      <c r="D45" s="260"/>
      <c r="E45" s="260"/>
      <c r="F45" s="260"/>
    </row>
    <row r="46" spans="1:6" ht="15" customHeight="1" thickBot="1">
      <c r="A46" s="185" t="s">
        <v>915</v>
      </c>
      <c r="B46" s="34"/>
      <c r="C46" s="45" t="s">
        <v>1301</v>
      </c>
      <c r="D46" s="155"/>
      <c r="E46" s="155"/>
      <c r="F46" s="155"/>
    </row>
    <row r="47" spans="1:6" ht="13.5" thickBot="1">
      <c r="A47" s="185" t="s">
        <v>916</v>
      </c>
      <c r="B47" s="34"/>
      <c r="C47" s="45" t="s">
        <v>848</v>
      </c>
      <c r="D47" s="155"/>
      <c r="E47" s="155"/>
      <c r="F47" s="155"/>
    </row>
    <row r="48" spans="1:6" ht="15" customHeight="1" thickBot="1">
      <c r="A48" s="185" t="s">
        <v>917</v>
      </c>
      <c r="B48" s="210"/>
      <c r="C48" s="236" t="s">
        <v>1302</v>
      </c>
      <c r="D48" s="120">
        <f>+D35+D41+D46+D47</f>
        <v>23629</v>
      </c>
      <c r="E48" s="120">
        <f>+E35+E41+E46+E47</f>
        <v>27559</v>
      </c>
      <c r="F48" s="120">
        <f>+F35+F41+F46+F47</f>
        <v>20704</v>
      </c>
    </row>
    <row r="49" spans="1:6" ht="14.25" customHeight="1" thickBot="1">
      <c r="A49" s="237"/>
      <c r="B49" s="238"/>
      <c r="C49" s="238"/>
      <c r="D49" s="238"/>
      <c r="E49" s="238"/>
      <c r="F49" s="238"/>
    </row>
    <row r="50" spans="1:6" ht="13.5" thickBot="1">
      <c r="A50" s="239" t="s">
        <v>1287</v>
      </c>
      <c r="B50" s="240"/>
      <c r="C50" s="241"/>
      <c r="D50" s="105">
        <v>8</v>
      </c>
      <c r="E50" s="105">
        <v>8</v>
      </c>
      <c r="F50" s="105">
        <v>8</v>
      </c>
    </row>
    <row r="51" spans="1:6" ht="13.5" thickBot="1">
      <c r="A51" s="239" t="s">
        <v>1288</v>
      </c>
      <c r="B51" s="240"/>
      <c r="C51" s="241"/>
      <c r="D51" s="105"/>
      <c r="E51" s="105"/>
      <c r="F51" s="105"/>
    </row>
    <row r="54" spans="1:6" ht="16.5" thickBot="1">
      <c r="A54" s="186"/>
      <c r="B54" s="187"/>
      <c r="C54" s="245"/>
      <c r="D54" s="245"/>
      <c r="E54" s="245"/>
      <c r="F54" s="243" t="s">
        <v>858</v>
      </c>
    </row>
    <row r="55" spans="1:6" ht="12.75" customHeight="1">
      <c r="A55" s="1100" t="s">
        <v>1271</v>
      </c>
      <c r="B55" s="1101"/>
      <c r="C55" s="1102" t="s">
        <v>1306</v>
      </c>
      <c r="D55" s="1103"/>
      <c r="E55" s="1104"/>
      <c r="F55" s="246" t="s">
        <v>969</v>
      </c>
    </row>
    <row r="56" spans="1:6" ht="13.5" thickBot="1">
      <c r="A56" s="190" t="s">
        <v>1270</v>
      </c>
      <c r="B56" s="191"/>
      <c r="C56" s="1105" t="s">
        <v>170</v>
      </c>
      <c r="D56" s="1116"/>
      <c r="E56" s="1116"/>
      <c r="F56" s="247" t="s">
        <v>965</v>
      </c>
    </row>
    <row r="57" spans="1:6" ht="14.25" thickBot="1">
      <c r="A57" s="192"/>
      <c r="B57" s="192"/>
      <c r="C57" s="192"/>
      <c r="D57" s="192"/>
      <c r="E57" s="192"/>
      <c r="F57" s="193" t="s">
        <v>951</v>
      </c>
    </row>
    <row r="58" spans="1:6" ht="13.5" thickBot="1">
      <c r="A58" s="1107" t="s">
        <v>1272</v>
      </c>
      <c r="B58" s="1108"/>
      <c r="C58" s="1111" t="s">
        <v>952</v>
      </c>
      <c r="D58" s="461" t="s">
        <v>85</v>
      </c>
      <c r="E58" s="461" t="s">
        <v>86</v>
      </c>
      <c r="F58" s="1098" t="s">
        <v>1330</v>
      </c>
    </row>
    <row r="59" spans="1:6" ht="13.5" thickBot="1">
      <c r="A59" s="1109"/>
      <c r="B59" s="1110"/>
      <c r="C59" s="1112"/>
      <c r="D59" s="1113" t="s">
        <v>96</v>
      </c>
      <c r="E59" s="1114"/>
      <c r="F59" s="1099"/>
    </row>
    <row r="60" spans="1:6" ht="13.5" thickBot="1">
      <c r="A60" s="181">
        <v>1</v>
      </c>
      <c r="B60" s="182">
        <v>2</v>
      </c>
      <c r="C60" s="182">
        <v>3</v>
      </c>
      <c r="D60" s="462">
        <v>4</v>
      </c>
      <c r="E60" s="462">
        <v>5</v>
      </c>
      <c r="F60" s="183">
        <v>6</v>
      </c>
    </row>
    <row r="61" spans="1:6" ht="13.5" thickBot="1">
      <c r="A61" s="194"/>
      <c r="B61" s="195"/>
      <c r="C61" s="195" t="s">
        <v>953</v>
      </c>
      <c r="D61" s="195"/>
      <c r="E61" s="195"/>
      <c r="F61" s="196"/>
    </row>
    <row r="62" spans="1:6" ht="13.5" thickBot="1">
      <c r="A62" s="181" t="s">
        <v>913</v>
      </c>
      <c r="B62" s="197"/>
      <c r="C62" s="198" t="s">
        <v>1289</v>
      </c>
      <c r="D62" s="120">
        <f>SUM(D63:D70)</f>
        <v>508</v>
      </c>
      <c r="E62" s="120">
        <f>SUM(E63:E70)</f>
        <v>534</v>
      </c>
      <c r="F62" s="120">
        <f>SUM(F63:F70)</f>
        <v>533</v>
      </c>
    </row>
    <row r="63" spans="1:6" ht="12.75">
      <c r="A63" s="202"/>
      <c r="B63" s="200" t="s">
        <v>1008</v>
      </c>
      <c r="C63" s="15" t="s">
        <v>1117</v>
      </c>
      <c r="D63" s="265"/>
      <c r="E63" s="265"/>
      <c r="F63" s="265"/>
    </row>
    <row r="64" spans="1:6" ht="12.75">
      <c r="A64" s="199"/>
      <c r="B64" s="200" t="s">
        <v>1009</v>
      </c>
      <c r="C64" s="9" t="s">
        <v>1118</v>
      </c>
      <c r="D64" s="260"/>
      <c r="E64" s="260"/>
      <c r="F64" s="260"/>
    </row>
    <row r="65" spans="1:6" ht="12.75">
      <c r="A65" s="199"/>
      <c r="B65" s="200" t="s">
        <v>1010</v>
      </c>
      <c r="C65" s="9" t="s">
        <v>1119</v>
      </c>
      <c r="D65" s="260">
        <v>400</v>
      </c>
      <c r="E65" s="260">
        <v>420</v>
      </c>
      <c r="F65" s="260">
        <v>420</v>
      </c>
    </row>
    <row r="66" spans="1:6" ht="12.75">
      <c r="A66" s="199"/>
      <c r="B66" s="200" t="s">
        <v>1011</v>
      </c>
      <c r="C66" s="9" t="s">
        <v>1120</v>
      </c>
      <c r="D66" s="260"/>
      <c r="E66" s="260"/>
      <c r="F66" s="260"/>
    </row>
    <row r="67" spans="1:6" ht="12.75">
      <c r="A67" s="199"/>
      <c r="B67" s="200" t="s">
        <v>1067</v>
      </c>
      <c r="C67" s="8" t="s">
        <v>1121</v>
      </c>
      <c r="D67" s="260"/>
      <c r="E67" s="260"/>
      <c r="F67" s="260"/>
    </row>
    <row r="68" spans="1:6" ht="12.75">
      <c r="A68" s="204"/>
      <c r="B68" s="200" t="s">
        <v>1012</v>
      </c>
      <c r="C68" s="9" t="s">
        <v>1122</v>
      </c>
      <c r="D68" s="266">
        <v>108</v>
      </c>
      <c r="E68" s="266">
        <v>114</v>
      </c>
      <c r="F68" s="266">
        <v>113</v>
      </c>
    </row>
    <row r="69" spans="1:6" ht="12.75">
      <c r="A69" s="199"/>
      <c r="B69" s="200" t="s">
        <v>1013</v>
      </c>
      <c r="C69" s="9" t="s">
        <v>1290</v>
      </c>
      <c r="D69" s="260"/>
      <c r="E69" s="260"/>
      <c r="F69" s="260"/>
    </row>
    <row r="70" spans="1:6" ht="13.5" thickBot="1">
      <c r="A70" s="205"/>
      <c r="B70" s="206" t="s">
        <v>1022</v>
      </c>
      <c r="C70" s="8" t="s">
        <v>1267</v>
      </c>
      <c r="D70" s="163"/>
      <c r="E70" s="163"/>
      <c r="F70" s="163"/>
    </row>
    <row r="71" spans="1:6" ht="13.5" thickBot="1">
      <c r="A71" s="181" t="s">
        <v>914</v>
      </c>
      <c r="B71" s="197"/>
      <c r="C71" s="198" t="s">
        <v>1291</v>
      </c>
      <c r="D71" s="120">
        <f>SUM(D72:D75)</f>
        <v>14195</v>
      </c>
      <c r="E71" s="120">
        <f>SUM(E72:E75)</f>
        <v>14195</v>
      </c>
      <c r="F71" s="120">
        <f>SUM(F72:F75)</f>
        <v>0</v>
      </c>
    </row>
    <row r="72" spans="1:6" ht="12.75">
      <c r="A72" s="199"/>
      <c r="B72" s="200" t="s">
        <v>1014</v>
      </c>
      <c r="C72" s="11" t="s">
        <v>1028</v>
      </c>
      <c r="D72" s="260"/>
      <c r="E72" s="260"/>
      <c r="F72" s="260"/>
    </row>
    <row r="73" spans="1:6" ht="12.75">
      <c r="A73" s="199"/>
      <c r="B73" s="200" t="s">
        <v>1015</v>
      </c>
      <c r="C73" s="9" t="s">
        <v>1029</v>
      </c>
      <c r="D73" s="260">
        <v>14195</v>
      </c>
      <c r="E73" s="260">
        <v>14195</v>
      </c>
      <c r="F73" s="260"/>
    </row>
    <row r="74" spans="1:6" ht="12.75">
      <c r="A74" s="199"/>
      <c r="B74" s="200" t="s">
        <v>1016</v>
      </c>
      <c r="C74" s="9" t="s">
        <v>1292</v>
      </c>
      <c r="D74" s="260"/>
      <c r="E74" s="260"/>
      <c r="F74" s="260"/>
    </row>
    <row r="75" spans="1:6" ht="13.5" thickBot="1">
      <c r="A75" s="199"/>
      <c r="B75" s="200" t="s">
        <v>1017</v>
      </c>
      <c r="C75" s="9" t="s">
        <v>1030</v>
      </c>
      <c r="D75" s="260"/>
      <c r="E75" s="260"/>
      <c r="F75" s="260"/>
    </row>
    <row r="76" spans="1:6" ht="13.5" thickBot="1">
      <c r="A76" s="185" t="s">
        <v>915</v>
      </c>
      <c r="B76" s="109"/>
      <c r="C76" s="109" t="s">
        <v>1293</v>
      </c>
      <c r="D76" s="155"/>
      <c r="E76" s="155"/>
      <c r="F76" s="155"/>
    </row>
    <row r="77" spans="1:6" ht="13.5" thickBot="1">
      <c r="A77" s="185" t="s">
        <v>916</v>
      </c>
      <c r="B77" s="197"/>
      <c r="C77" s="109" t="s">
        <v>1294</v>
      </c>
      <c r="D77" s="155"/>
      <c r="E77" s="155"/>
      <c r="F77" s="155"/>
    </row>
    <row r="78" spans="1:6" ht="13.5" thickBot="1">
      <c r="A78" s="181" t="s">
        <v>917</v>
      </c>
      <c r="B78" s="160"/>
      <c r="C78" s="109" t="s">
        <v>1295</v>
      </c>
      <c r="D78" s="261">
        <f>+D79+D80</f>
        <v>0</v>
      </c>
      <c r="E78" s="261">
        <f>+E79+E80</f>
        <v>0</v>
      </c>
      <c r="F78" s="261">
        <f>+F79+F80</f>
        <v>0</v>
      </c>
    </row>
    <row r="79" spans="1:6" ht="12.75">
      <c r="A79" s="202"/>
      <c r="B79" s="156" t="s">
        <v>992</v>
      </c>
      <c r="C79" s="133" t="s">
        <v>984</v>
      </c>
      <c r="D79" s="256"/>
      <c r="E79" s="256"/>
      <c r="F79" s="256"/>
    </row>
    <row r="80" spans="1:6" ht="13.5" thickBot="1">
      <c r="A80" s="208"/>
      <c r="B80" s="158" t="s">
        <v>993</v>
      </c>
      <c r="C80" s="135" t="s">
        <v>1296</v>
      </c>
      <c r="D80" s="257"/>
      <c r="E80" s="257"/>
      <c r="F80" s="257"/>
    </row>
    <row r="81" spans="1:6" ht="13.5" thickBot="1">
      <c r="A81" s="216" t="s">
        <v>918</v>
      </c>
      <c r="B81" s="217"/>
      <c r="C81" s="109" t="s">
        <v>1297</v>
      </c>
      <c r="D81" s="155">
        <v>0</v>
      </c>
      <c r="E81" s="155">
        <v>0</v>
      </c>
      <c r="F81" s="155">
        <v>0</v>
      </c>
    </row>
    <row r="82" spans="1:6" ht="13.5" thickBot="1">
      <c r="A82" s="216" t="s">
        <v>919</v>
      </c>
      <c r="B82" s="923"/>
      <c r="C82" s="924" t="s">
        <v>851</v>
      </c>
      <c r="D82" s="264"/>
      <c r="E82" s="264"/>
      <c r="F82" s="264"/>
    </row>
    <row r="83" spans="1:6" ht="13.5" thickBot="1">
      <c r="A83" s="216" t="s">
        <v>920</v>
      </c>
      <c r="B83" s="221"/>
      <c r="C83" s="222" t="s">
        <v>1298</v>
      </c>
      <c r="D83" s="261">
        <f>SUM(D62,D71,D76,D77,D78,D81,D82)</f>
        <v>14703</v>
      </c>
      <c r="E83" s="261">
        <f>SUM(E62,E71,E76,E77,E78,E81,E82)</f>
        <v>14729</v>
      </c>
      <c r="F83" s="261">
        <f>SUM(F62,F71,F76,F77,F78,F81,F82)</f>
        <v>533</v>
      </c>
    </row>
    <row r="84" spans="1:6" ht="12.75">
      <c r="A84" s="224"/>
      <c r="B84" s="224"/>
      <c r="C84" s="225"/>
      <c r="D84" s="225"/>
      <c r="E84" s="225"/>
      <c r="F84" s="226"/>
    </row>
    <row r="85" spans="1:6" ht="13.5" thickBot="1">
      <c r="A85" s="227"/>
      <c r="B85" s="228"/>
      <c r="C85" s="228"/>
      <c r="D85" s="228"/>
      <c r="E85" s="228"/>
      <c r="F85" s="228"/>
    </row>
    <row r="86" spans="1:6" ht="13.5" thickBot="1">
      <c r="A86" s="229"/>
      <c r="B86" s="230"/>
      <c r="C86" s="231" t="s">
        <v>959</v>
      </c>
      <c r="D86" s="231"/>
      <c r="E86" s="231"/>
      <c r="F86" s="232"/>
    </row>
    <row r="87" spans="1:6" ht="13.5" thickBot="1">
      <c r="A87" s="185" t="s">
        <v>913</v>
      </c>
      <c r="B87" s="34"/>
      <c r="C87" s="45" t="s">
        <v>1190</v>
      </c>
      <c r="D87" s="120">
        <f>SUM(D88:D92)</f>
        <v>2609</v>
      </c>
      <c r="E87" s="120">
        <f>SUM(E88:E92)</f>
        <v>3737</v>
      </c>
      <c r="F87" s="120">
        <f>SUM(F88:F92)</f>
        <v>3561</v>
      </c>
    </row>
    <row r="88" spans="1:6" ht="12.75">
      <c r="A88" s="233"/>
      <c r="B88" s="154" t="s">
        <v>1008</v>
      </c>
      <c r="C88" s="11" t="s">
        <v>944</v>
      </c>
      <c r="D88" s="127">
        <v>920</v>
      </c>
      <c r="E88" s="127">
        <v>920</v>
      </c>
      <c r="F88" s="127">
        <v>912</v>
      </c>
    </row>
    <row r="89" spans="1:6" ht="12.75">
      <c r="A89" s="234"/>
      <c r="B89" s="149" t="s">
        <v>1009</v>
      </c>
      <c r="C89" s="9" t="s">
        <v>1191</v>
      </c>
      <c r="D89" s="260">
        <v>244</v>
      </c>
      <c r="E89" s="260">
        <v>244</v>
      </c>
      <c r="F89" s="260">
        <v>224</v>
      </c>
    </row>
    <row r="90" spans="1:6" ht="12.75">
      <c r="A90" s="234"/>
      <c r="B90" s="149" t="s">
        <v>1010</v>
      </c>
      <c r="C90" s="9" t="s">
        <v>1056</v>
      </c>
      <c r="D90" s="260">
        <v>1445</v>
      </c>
      <c r="E90" s="260">
        <v>2573</v>
      </c>
      <c r="F90" s="260">
        <v>2425</v>
      </c>
    </row>
    <row r="91" spans="1:6" ht="12.75">
      <c r="A91" s="234"/>
      <c r="B91" s="149" t="s">
        <v>1011</v>
      </c>
      <c r="C91" s="9" t="s">
        <v>1192</v>
      </c>
      <c r="D91" s="260"/>
      <c r="E91" s="260"/>
      <c r="F91" s="260"/>
    </row>
    <row r="92" spans="1:6" ht="13.5" thickBot="1">
      <c r="A92" s="234"/>
      <c r="B92" s="149" t="s">
        <v>1021</v>
      </c>
      <c r="C92" s="9" t="s">
        <v>1193</v>
      </c>
      <c r="D92" s="260"/>
      <c r="E92" s="260"/>
      <c r="F92" s="260"/>
    </row>
    <row r="93" spans="1:6" ht="13.5" thickBot="1">
      <c r="A93" s="185" t="s">
        <v>914</v>
      </c>
      <c r="B93" s="34"/>
      <c r="C93" s="45" t="s">
        <v>1299</v>
      </c>
      <c r="D93" s="120">
        <f>SUM(D94:D97)</f>
        <v>17237</v>
      </c>
      <c r="E93" s="120">
        <f>SUM(E94:E97)</f>
        <v>17237</v>
      </c>
      <c r="F93" s="120">
        <f>SUM(F94:F97)</f>
        <v>0</v>
      </c>
    </row>
    <row r="94" spans="1:6" ht="12.75">
      <c r="A94" s="233"/>
      <c r="B94" s="154" t="s">
        <v>1014</v>
      </c>
      <c r="C94" s="11" t="s">
        <v>1196</v>
      </c>
      <c r="D94" s="127">
        <v>17237</v>
      </c>
      <c r="E94" s="127">
        <v>17237</v>
      </c>
      <c r="F94" s="127"/>
    </row>
    <row r="95" spans="1:6" ht="12.75">
      <c r="A95" s="234"/>
      <c r="B95" s="149" t="s">
        <v>1015</v>
      </c>
      <c r="C95" s="9" t="s">
        <v>1197</v>
      </c>
      <c r="D95" s="260"/>
      <c r="E95" s="260"/>
      <c r="F95" s="260"/>
    </row>
    <row r="96" spans="1:6" ht="22.5">
      <c r="A96" s="234"/>
      <c r="B96" s="149" t="s">
        <v>856</v>
      </c>
      <c r="C96" s="9" t="s">
        <v>1204</v>
      </c>
      <c r="D96" s="260"/>
      <c r="E96" s="260"/>
      <c r="F96" s="260"/>
    </row>
    <row r="97" spans="1:6" ht="13.5" thickBot="1">
      <c r="A97" s="234"/>
      <c r="B97" s="149" t="s">
        <v>1017</v>
      </c>
      <c r="C97" s="9" t="s">
        <v>960</v>
      </c>
      <c r="D97" s="260"/>
      <c r="E97" s="260"/>
      <c r="F97" s="260"/>
    </row>
    <row r="98" spans="1:6" ht="13.5" thickBot="1">
      <c r="A98" s="185" t="s">
        <v>915</v>
      </c>
      <c r="B98" s="34"/>
      <c r="C98" s="45" t="s">
        <v>1301</v>
      </c>
      <c r="D98" s="155"/>
      <c r="E98" s="155"/>
      <c r="F98" s="155"/>
    </row>
    <row r="99" spans="1:6" ht="13.5" thickBot="1">
      <c r="A99" s="185" t="s">
        <v>916</v>
      </c>
      <c r="B99" s="34"/>
      <c r="C99" s="45" t="s">
        <v>848</v>
      </c>
      <c r="D99" s="155"/>
      <c r="E99" s="155"/>
      <c r="F99" s="155"/>
    </row>
    <row r="100" spans="1:6" ht="13.5" thickBot="1">
      <c r="A100" s="185" t="s">
        <v>917</v>
      </c>
      <c r="B100" s="210"/>
      <c r="C100" s="236" t="s">
        <v>1302</v>
      </c>
      <c r="D100" s="120">
        <f>+D87+D93+D98+D99</f>
        <v>19846</v>
      </c>
      <c r="E100" s="120">
        <f>+E87+E93+E98+E99</f>
        <v>20974</v>
      </c>
      <c r="F100" s="120">
        <f>+F87+F93+F98+F99</f>
        <v>3561</v>
      </c>
    </row>
    <row r="101" spans="1:6" ht="13.5" thickBot="1">
      <c r="A101" s="237"/>
      <c r="B101" s="238"/>
      <c r="C101" s="238"/>
      <c r="D101" s="238"/>
      <c r="E101" s="238"/>
      <c r="F101" s="238"/>
    </row>
    <row r="102" spans="1:6" ht="13.5" thickBot="1">
      <c r="A102" s="239" t="s">
        <v>1287</v>
      </c>
      <c r="B102" s="240"/>
      <c r="C102" s="241"/>
      <c r="D102" s="105"/>
      <c r="E102" s="105"/>
      <c r="F102" s="105"/>
    </row>
    <row r="103" spans="1:6" ht="13.5" thickBot="1">
      <c r="A103" s="239" t="s">
        <v>1288</v>
      </c>
      <c r="B103" s="240"/>
      <c r="C103" s="241"/>
      <c r="D103" s="105"/>
      <c r="E103" s="105"/>
      <c r="F103" s="105"/>
    </row>
  </sheetData>
  <sheetProtection formatCells="0"/>
  <mergeCells count="14">
    <mergeCell ref="F58:F59"/>
    <mergeCell ref="D59:E59"/>
    <mergeCell ref="A55:B55"/>
    <mergeCell ref="C55:E55"/>
    <mergeCell ref="C56:E56"/>
    <mergeCell ref="A58:B59"/>
    <mergeCell ref="C58:C59"/>
    <mergeCell ref="F6:F7"/>
    <mergeCell ref="D7:E7"/>
    <mergeCell ref="A6:B7"/>
    <mergeCell ref="C6:C7"/>
    <mergeCell ref="A3:B3"/>
    <mergeCell ref="C3:E3"/>
    <mergeCell ref="C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B11" sqref="B11"/>
    </sheetView>
  </sheetViews>
  <sheetFormatPr defaultColWidth="9.00390625" defaultRowHeight="12.75"/>
  <cols>
    <col min="1" max="1" width="8.375" style="523" customWidth="1"/>
    <col min="2" max="2" width="51.125" style="524" customWidth="1"/>
    <col min="3" max="3" width="16.00390625" style="470" customWidth="1"/>
    <col min="4" max="4" width="14.00390625" style="470" customWidth="1"/>
    <col min="5" max="6" width="16.00390625" style="470" customWidth="1"/>
    <col min="7" max="7" width="14.625" style="470" customWidth="1"/>
    <col min="8" max="8" width="16.00390625" style="470" customWidth="1"/>
    <col min="9" max="16384" width="9.375" style="470" customWidth="1"/>
  </cols>
  <sheetData>
    <row r="1" spans="1:8" s="463" customFormat="1" ht="11.25" customHeight="1">
      <c r="A1" s="1117"/>
      <c r="B1" s="1117"/>
      <c r="C1" s="1117"/>
      <c r="D1" s="1117"/>
      <c r="E1" s="1117"/>
      <c r="F1" s="1117"/>
      <c r="G1" s="1117"/>
      <c r="H1" s="1117"/>
    </row>
    <row r="2" spans="1:8" s="463" customFormat="1" ht="39" customHeight="1">
      <c r="A2" s="1118" t="s">
        <v>187</v>
      </c>
      <c r="B2" s="1119"/>
      <c r="C2" s="1119"/>
      <c r="D2" s="1119"/>
      <c r="E2" s="1119"/>
      <c r="F2" s="1119"/>
      <c r="G2" s="1119"/>
      <c r="H2" s="1119"/>
    </row>
    <row r="3" spans="1:8" s="463" customFormat="1" ht="24.75" customHeight="1" thickBot="1">
      <c r="A3" s="464" t="s">
        <v>264</v>
      </c>
      <c r="B3" s="465"/>
      <c r="C3" s="464"/>
      <c r="D3" s="464"/>
      <c r="E3" s="465"/>
      <c r="F3" s="465"/>
      <c r="G3" s="465"/>
      <c r="H3" s="466" t="s">
        <v>951</v>
      </c>
    </row>
    <row r="4" spans="1:8" ht="52.5" customHeight="1" thickBot="1" thickTop="1">
      <c r="A4" s="1120" t="s">
        <v>97</v>
      </c>
      <c r="B4" s="1121"/>
      <c r="C4" s="467" t="s">
        <v>98</v>
      </c>
      <c r="D4" s="467" t="s">
        <v>99</v>
      </c>
      <c r="E4" s="468" t="s">
        <v>100</v>
      </c>
      <c r="F4" s="467" t="s">
        <v>101</v>
      </c>
      <c r="G4" s="467" t="s">
        <v>99</v>
      </c>
      <c r="H4" s="469" t="s">
        <v>102</v>
      </c>
    </row>
    <row r="5" spans="1:8" s="477" customFormat="1" ht="15.75" customHeight="1" thickBot="1">
      <c r="A5" s="471" t="s">
        <v>913</v>
      </c>
      <c r="B5" s="472" t="s">
        <v>103</v>
      </c>
      <c r="C5" s="473">
        <f aca="true" t="shared" si="0" ref="C5:H5">SUM(C6:C9)</f>
        <v>799043</v>
      </c>
      <c r="D5" s="474">
        <f t="shared" si="0"/>
        <v>0</v>
      </c>
      <c r="E5" s="474">
        <f t="shared" si="0"/>
        <v>799043</v>
      </c>
      <c r="F5" s="475">
        <f t="shared" si="0"/>
        <v>797244</v>
      </c>
      <c r="G5" s="474">
        <f t="shared" si="0"/>
        <v>0</v>
      </c>
      <c r="H5" s="476">
        <f t="shared" si="0"/>
        <v>797244</v>
      </c>
    </row>
    <row r="6" spans="1:8" ht="12.75">
      <c r="A6" s="478" t="s">
        <v>914</v>
      </c>
      <c r="B6" s="479" t="s">
        <v>104</v>
      </c>
      <c r="C6" s="1026">
        <v>66</v>
      </c>
      <c r="D6" s="480"/>
      <c r="E6" s="481">
        <f>D6+C6</f>
        <v>66</v>
      </c>
      <c r="F6" s="482">
        <v>168</v>
      </c>
      <c r="G6" s="482"/>
      <c r="H6" s="483">
        <f>G6+F6</f>
        <v>168</v>
      </c>
    </row>
    <row r="7" spans="1:8" ht="12.75">
      <c r="A7" s="484" t="s">
        <v>915</v>
      </c>
      <c r="B7" s="485" t="s">
        <v>105</v>
      </c>
      <c r="C7" s="1027">
        <v>583309</v>
      </c>
      <c r="D7" s="486"/>
      <c r="E7" s="487">
        <f>D7+C7</f>
        <v>583309</v>
      </c>
      <c r="F7" s="488">
        <v>590476</v>
      </c>
      <c r="G7" s="488"/>
      <c r="H7" s="489">
        <f>G7+F7</f>
        <v>590476</v>
      </c>
    </row>
    <row r="8" spans="1:8" ht="12.75">
      <c r="A8" s="484" t="s">
        <v>916</v>
      </c>
      <c r="B8" s="485" t="s">
        <v>106</v>
      </c>
      <c r="C8" s="491">
        <v>2200</v>
      </c>
      <c r="D8" s="490"/>
      <c r="E8" s="487">
        <f>D8+C8</f>
        <v>2200</v>
      </c>
      <c r="F8" s="491">
        <v>2200</v>
      </c>
      <c r="G8" s="491"/>
      <c r="H8" s="489">
        <f>G8+F8</f>
        <v>2200</v>
      </c>
    </row>
    <row r="9" spans="1:8" ht="13.5" thickBot="1">
      <c r="A9" s="484" t="s">
        <v>917</v>
      </c>
      <c r="B9" s="485" t="s">
        <v>107</v>
      </c>
      <c r="C9" s="495">
        <v>213468</v>
      </c>
      <c r="D9" s="493"/>
      <c r="E9" s="494">
        <f>D9+C9</f>
        <v>213468</v>
      </c>
      <c r="F9" s="495">
        <v>204400</v>
      </c>
      <c r="G9" s="495"/>
      <c r="H9" s="496">
        <f>G9+F9</f>
        <v>204400</v>
      </c>
    </row>
    <row r="10" spans="1:8" s="498" customFormat="1" ht="15.75" customHeight="1" thickBot="1">
      <c r="A10" s="471" t="s">
        <v>918</v>
      </c>
      <c r="B10" s="472" t="s">
        <v>108</v>
      </c>
      <c r="C10" s="497">
        <f aca="true" t="shared" si="1" ref="C10:H10">SUM(C11:C15)</f>
        <v>25116</v>
      </c>
      <c r="D10" s="474">
        <f t="shared" si="1"/>
        <v>0</v>
      </c>
      <c r="E10" s="474">
        <f t="shared" si="1"/>
        <v>25116</v>
      </c>
      <c r="F10" s="474">
        <f t="shared" si="1"/>
        <v>52659</v>
      </c>
      <c r="G10" s="474">
        <f t="shared" si="1"/>
        <v>0</v>
      </c>
      <c r="H10" s="476">
        <f t="shared" si="1"/>
        <v>52659</v>
      </c>
    </row>
    <row r="11" spans="1:8" ht="12.75">
      <c r="A11" s="484" t="s">
        <v>919</v>
      </c>
      <c r="B11" s="485" t="s">
        <v>109</v>
      </c>
      <c r="C11" s="501">
        <v>598</v>
      </c>
      <c r="D11" s="500"/>
      <c r="E11" s="481">
        <f>D11+C11</f>
        <v>598</v>
      </c>
      <c r="F11" s="501"/>
      <c r="G11" s="500"/>
      <c r="H11" s="483">
        <f>G11+F11</f>
        <v>0</v>
      </c>
    </row>
    <row r="12" spans="1:8" ht="12.75">
      <c r="A12" s="484" t="s">
        <v>920</v>
      </c>
      <c r="B12" s="485" t="s">
        <v>110</v>
      </c>
      <c r="C12" s="491">
        <v>15604</v>
      </c>
      <c r="D12" s="490"/>
      <c r="E12" s="487">
        <f>D12+C12</f>
        <v>15604</v>
      </c>
      <c r="F12" s="491">
        <v>19830</v>
      </c>
      <c r="G12" s="490"/>
      <c r="H12" s="489">
        <f>G12+F12</f>
        <v>19830</v>
      </c>
    </row>
    <row r="13" spans="1:8" ht="12.75">
      <c r="A13" s="484" t="s">
        <v>921</v>
      </c>
      <c r="B13" s="485" t="s">
        <v>111</v>
      </c>
      <c r="C13" s="491"/>
      <c r="D13" s="490"/>
      <c r="E13" s="487">
        <f>D13+C13</f>
        <v>0</v>
      </c>
      <c r="F13" s="491"/>
      <c r="G13" s="490"/>
      <c r="H13" s="489">
        <f>G13+F13</f>
        <v>0</v>
      </c>
    </row>
    <row r="14" spans="1:8" ht="12.75">
      <c r="A14" s="502" t="s">
        <v>922</v>
      </c>
      <c r="B14" s="485" t="s">
        <v>112</v>
      </c>
      <c r="C14" s="491">
        <v>8914</v>
      </c>
      <c r="D14" s="490"/>
      <c r="E14" s="487">
        <f>D14+C14</f>
        <v>8914</v>
      </c>
      <c r="F14" s="491">
        <v>24593</v>
      </c>
      <c r="G14" s="490"/>
      <c r="H14" s="489">
        <f>G14+F14</f>
        <v>24593</v>
      </c>
    </row>
    <row r="15" spans="1:8" ht="13.5" thickBot="1">
      <c r="A15" s="484" t="s">
        <v>923</v>
      </c>
      <c r="B15" s="485" t="s">
        <v>113</v>
      </c>
      <c r="C15" s="492"/>
      <c r="D15" s="493"/>
      <c r="E15" s="494">
        <f>D15+C15</f>
        <v>0</v>
      </c>
      <c r="F15" s="495">
        <v>8236</v>
      </c>
      <c r="G15" s="493"/>
      <c r="H15" s="496">
        <f>G15+F15</f>
        <v>8236</v>
      </c>
    </row>
    <row r="16" spans="1:8" s="504" customFormat="1" ht="27" customHeight="1" thickBot="1">
      <c r="A16" s="471" t="s">
        <v>924</v>
      </c>
      <c r="B16" s="503" t="s">
        <v>114</v>
      </c>
      <c r="C16" s="497">
        <f aca="true" t="shared" si="2" ref="C16:H16">C5+C10</f>
        <v>824159</v>
      </c>
      <c r="D16" s="474">
        <f t="shared" si="2"/>
        <v>0</v>
      </c>
      <c r="E16" s="474">
        <f t="shared" si="2"/>
        <v>824159</v>
      </c>
      <c r="F16" s="474">
        <f t="shared" si="2"/>
        <v>849903</v>
      </c>
      <c r="G16" s="474">
        <f t="shared" si="2"/>
        <v>0</v>
      </c>
      <c r="H16" s="476">
        <f t="shared" si="2"/>
        <v>849903</v>
      </c>
    </row>
    <row r="17" spans="1:8" ht="50.25" customHeight="1" thickBot="1">
      <c r="A17" s="1122" t="s">
        <v>115</v>
      </c>
      <c r="B17" s="1123"/>
      <c r="C17" s="505" t="s">
        <v>98</v>
      </c>
      <c r="D17" s="506" t="s">
        <v>99</v>
      </c>
      <c r="E17" s="507" t="s">
        <v>100</v>
      </c>
      <c r="F17" s="506" t="s">
        <v>101</v>
      </c>
      <c r="G17" s="506" t="s">
        <v>99</v>
      </c>
      <c r="H17" s="508" t="s">
        <v>102</v>
      </c>
    </row>
    <row r="18" spans="1:8" s="498" customFormat="1" ht="15.75" customHeight="1" thickBot="1">
      <c r="A18" s="509" t="s">
        <v>925</v>
      </c>
      <c r="B18" s="510" t="s">
        <v>116</v>
      </c>
      <c r="C18" s="497">
        <f aca="true" t="shared" si="3" ref="C18:H18">C19+C20+C21</f>
        <v>787011</v>
      </c>
      <c r="D18" s="474">
        <f t="shared" si="3"/>
        <v>0</v>
      </c>
      <c r="E18" s="474">
        <f t="shared" si="3"/>
        <v>787011</v>
      </c>
      <c r="F18" s="474">
        <f t="shared" si="3"/>
        <v>814954</v>
      </c>
      <c r="G18" s="474">
        <f t="shared" si="3"/>
        <v>0</v>
      </c>
      <c r="H18" s="476">
        <f t="shared" si="3"/>
        <v>814954</v>
      </c>
    </row>
    <row r="19" spans="1:8" ht="12.75">
      <c r="A19" s="511" t="s">
        <v>926</v>
      </c>
      <c r="B19" s="485" t="s">
        <v>117</v>
      </c>
      <c r="C19" s="500">
        <v>796071</v>
      </c>
      <c r="D19" s="500"/>
      <c r="E19" s="481">
        <f>D19+C19</f>
        <v>796071</v>
      </c>
      <c r="F19" s="500">
        <v>796071</v>
      </c>
      <c r="G19" s="500"/>
      <c r="H19" s="483">
        <f>G19+F19</f>
        <v>796071</v>
      </c>
    </row>
    <row r="20" spans="1:8" ht="12.75">
      <c r="A20" s="511" t="s">
        <v>927</v>
      </c>
      <c r="B20" s="485" t="s">
        <v>118</v>
      </c>
      <c r="C20" s="512">
        <v>-9060</v>
      </c>
      <c r="D20" s="512"/>
      <c r="E20" s="513">
        <f>D20+C20</f>
        <v>-9060</v>
      </c>
      <c r="F20" s="512">
        <v>18883</v>
      </c>
      <c r="G20" s="512"/>
      <c r="H20" s="514">
        <f>G20+F20</f>
        <v>18883</v>
      </c>
    </row>
    <row r="21" spans="1:8" ht="13.5" thickBot="1">
      <c r="A21" s="515" t="s">
        <v>928</v>
      </c>
      <c r="B21" s="516" t="s">
        <v>119</v>
      </c>
      <c r="C21" s="492"/>
      <c r="D21" s="493"/>
      <c r="E21" s="494">
        <f>D21+C21</f>
        <v>0</v>
      </c>
      <c r="F21" s="493"/>
      <c r="G21" s="493"/>
      <c r="H21" s="496">
        <f>G21+F21</f>
        <v>0</v>
      </c>
    </row>
    <row r="22" spans="1:8" s="498" customFormat="1" ht="15.75" customHeight="1" thickBot="1">
      <c r="A22" s="509" t="s">
        <v>929</v>
      </c>
      <c r="B22" s="510" t="s">
        <v>120</v>
      </c>
      <c r="C22" s="497">
        <f aca="true" t="shared" si="4" ref="C22:H22">C23+C24</f>
        <v>8914</v>
      </c>
      <c r="D22" s="474">
        <f t="shared" si="4"/>
        <v>0</v>
      </c>
      <c r="E22" s="474">
        <f t="shared" si="4"/>
        <v>8914</v>
      </c>
      <c r="F22" s="474">
        <f t="shared" si="4"/>
        <v>27146</v>
      </c>
      <c r="G22" s="474">
        <f t="shared" si="4"/>
        <v>0</v>
      </c>
      <c r="H22" s="476">
        <f t="shared" si="4"/>
        <v>27146</v>
      </c>
    </row>
    <row r="23" spans="1:8" ht="12.75">
      <c r="A23" s="511" t="s">
        <v>930</v>
      </c>
      <c r="B23" s="485" t="s">
        <v>121</v>
      </c>
      <c r="C23" s="499">
        <v>8914</v>
      </c>
      <c r="D23" s="500"/>
      <c r="E23" s="481">
        <f>D23+C23</f>
        <v>8914</v>
      </c>
      <c r="F23" s="500">
        <v>27146</v>
      </c>
      <c r="G23" s="500"/>
      <c r="H23" s="483">
        <f>G23+F23</f>
        <v>27146</v>
      </c>
    </row>
    <row r="24" spans="1:8" ht="13.5" thickBot="1">
      <c r="A24" s="511" t="s">
        <v>931</v>
      </c>
      <c r="B24" s="485" t="s">
        <v>122</v>
      </c>
      <c r="C24" s="492"/>
      <c r="D24" s="493"/>
      <c r="E24" s="494">
        <f>D24+C24</f>
        <v>0</v>
      </c>
      <c r="F24" s="493"/>
      <c r="G24" s="493"/>
      <c r="H24" s="496">
        <f>G24+F24</f>
        <v>0</v>
      </c>
    </row>
    <row r="25" spans="1:8" s="498" customFormat="1" ht="15.75" customHeight="1" thickBot="1">
      <c r="A25" s="509" t="s">
        <v>932</v>
      </c>
      <c r="B25" s="472" t="s">
        <v>123</v>
      </c>
      <c r="C25" s="497">
        <f>C26+C27+C28</f>
        <v>28234</v>
      </c>
      <c r="D25" s="474">
        <f>SUM(D26:D28)</f>
        <v>0</v>
      </c>
      <c r="E25" s="474">
        <f>SUM(E26:E28)</f>
        <v>28234</v>
      </c>
      <c r="F25" s="474">
        <f>SUM(F26:F28)</f>
        <v>7803</v>
      </c>
      <c r="G25" s="474">
        <f>SUM(G26:G28)</f>
        <v>0</v>
      </c>
      <c r="H25" s="476">
        <f>SUM(H26:H28)</f>
        <v>7803</v>
      </c>
    </row>
    <row r="26" spans="1:8" ht="12.75">
      <c r="A26" s="511" t="s">
        <v>933</v>
      </c>
      <c r="B26" s="485" t="s">
        <v>124</v>
      </c>
      <c r="C26" s="500">
        <v>16559</v>
      </c>
      <c r="D26" s="500"/>
      <c r="E26" s="481">
        <f>D26+C26</f>
        <v>16559</v>
      </c>
      <c r="F26" s="500"/>
      <c r="G26" s="500"/>
      <c r="H26" s="483">
        <f>G26+F26</f>
        <v>0</v>
      </c>
    </row>
    <row r="27" spans="1:8" ht="12.75">
      <c r="A27" s="511" t="s">
        <v>934</v>
      </c>
      <c r="B27" s="485" t="s">
        <v>125</v>
      </c>
      <c r="C27" s="490">
        <v>11675</v>
      </c>
      <c r="D27" s="490"/>
      <c r="E27" s="487">
        <f>D27+C27</f>
        <v>11675</v>
      </c>
      <c r="F27" s="490">
        <v>2120</v>
      </c>
      <c r="G27" s="490"/>
      <c r="H27" s="489">
        <f>G27+F27</f>
        <v>2120</v>
      </c>
    </row>
    <row r="28" spans="1:8" ht="13.5" thickBot="1">
      <c r="A28" s="511" t="s">
        <v>935</v>
      </c>
      <c r="B28" s="485" t="s">
        <v>126</v>
      </c>
      <c r="C28" s="492"/>
      <c r="D28" s="493"/>
      <c r="E28" s="494">
        <f>D28+C28</f>
        <v>0</v>
      </c>
      <c r="F28" s="493">
        <v>5683</v>
      </c>
      <c r="G28" s="493"/>
      <c r="H28" s="496">
        <f>G28+F28</f>
        <v>5683</v>
      </c>
    </row>
    <row r="29" spans="1:8" s="522" customFormat="1" ht="24" customHeight="1" thickBot="1">
      <c r="A29" s="517" t="s">
        <v>936</v>
      </c>
      <c r="B29" s="518" t="s">
        <v>127</v>
      </c>
      <c r="C29" s="519">
        <f aca="true" t="shared" si="5" ref="C29:H29">C18+C22+C25</f>
        <v>824159</v>
      </c>
      <c r="D29" s="520">
        <f t="shared" si="5"/>
        <v>0</v>
      </c>
      <c r="E29" s="520">
        <f t="shared" si="5"/>
        <v>824159</v>
      </c>
      <c r="F29" s="520">
        <f t="shared" si="5"/>
        <v>849903</v>
      </c>
      <c r="G29" s="520">
        <f t="shared" si="5"/>
        <v>0</v>
      </c>
      <c r="H29" s="521">
        <f t="shared" si="5"/>
        <v>849903</v>
      </c>
    </row>
    <row r="30" ht="13.5" thickTop="1">
      <c r="D30" s="525"/>
    </row>
    <row r="31" ht="12.75">
      <c r="D31" s="525"/>
    </row>
    <row r="32" ht="12.75">
      <c r="D32" s="525"/>
    </row>
    <row r="33" ht="12.75">
      <c r="D33" s="525"/>
    </row>
    <row r="34" ht="12.75">
      <c r="D34" s="525"/>
    </row>
    <row r="35" ht="12.75">
      <c r="D35" s="525"/>
    </row>
    <row r="36" ht="12.75">
      <c r="D36" s="525"/>
    </row>
    <row r="37" ht="12.75">
      <c r="D37" s="525"/>
    </row>
    <row r="38" ht="12.75">
      <c r="D38" s="525"/>
    </row>
    <row r="39" ht="12.75">
      <c r="D39" s="525"/>
    </row>
    <row r="40" ht="12.75">
      <c r="D40" s="525"/>
    </row>
    <row r="41" ht="12.75">
      <c r="D41" s="525"/>
    </row>
    <row r="42" ht="12.75">
      <c r="D42" s="525"/>
    </row>
    <row r="43" ht="12.75">
      <c r="D43" s="525"/>
    </row>
    <row r="44" ht="12.75">
      <c r="D44" s="525"/>
    </row>
    <row r="45" ht="12.75">
      <c r="D45" s="525"/>
    </row>
  </sheetData>
  <sheetProtection/>
  <mergeCells count="4">
    <mergeCell ref="A1:H1"/>
    <mergeCell ref="A2:H2"/>
    <mergeCell ref="A4:B4"/>
    <mergeCell ref="A17:B1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11.1. melléklet a ……/2013. (……)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59"/>
  <sheetViews>
    <sheetView zoomScale="120" zoomScaleNormal="120" zoomScalePageLayoutView="115" workbookViewId="0" topLeftCell="A1">
      <selection activeCell="F33" sqref="F33"/>
    </sheetView>
  </sheetViews>
  <sheetFormatPr defaultColWidth="9.00390625" defaultRowHeight="12.75"/>
  <cols>
    <col min="1" max="1" width="6.50390625" style="524" customWidth="1"/>
    <col min="2" max="2" width="59.50390625" style="524" customWidth="1"/>
    <col min="3" max="5" width="16.00390625" style="470" customWidth="1"/>
    <col min="6" max="16384" width="9.375" style="470" customWidth="1"/>
  </cols>
  <sheetData>
    <row r="1" spans="1:5" s="463" customFormat="1" ht="29.25" customHeight="1">
      <c r="A1" s="1132" t="s">
        <v>188</v>
      </c>
      <c r="B1" s="1132"/>
      <c r="C1" s="1132"/>
      <c r="D1" s="1132"/>
      <c r="E1" s="1132"/>
    </row>
    <row r="2" spans="1:5" s="463" customFormat="1" ht="21" customHeight="1">
      <c r="A2" s="1119" t="s">
        <v>128</v>
      </c>
      <c r="B2" s="1119"/>
      <c r="C2" s="1119"/>
      <c r="D2" s="1119"/>
      <c r="E2" s="1119"/>
    </row>
    <row r="3" spans="1:5" s="463" customFormat="1" ht="23.25" customHeight="1">
      <c r="A3" s="1133" t="s">
        <v>265</v>
      </c>
      <c r="B3" s="1133"/>
      <c r="C3" s="1133"/>
      <c r="D3" s="1133"/>
      <c r="E3" s="1133"/>
    </row>
    <row r="4" spans="1:5" ht="13.5" customHeight="1" thickBot="1">
      <c r="A4" s="1134" t="s">
        <v>951</v>
      </c>
      <c r="B4" s="1134"/>
      <c r="C4" s="1134"/>
      <c r="D4" s="1134"/>
      <c r="E4" s="1134"/>
    </row>
    <row r="5" spans="1:5" s="527" customFormat="1" ht="28.5" customHeight="1">
      <c r="A5" s="1124" t="s">
        <v>980</v>
      </c>
      <c r="B5" s="1126" t="s">
        <v>971</v>
      </c>
      <c r="C5" s="526" t="s">
        <v>85</v>
      </c>
      <c r="D5" s="526" t="s">
        <v>86</v>
      </c>
      <c r="E5" s="1128" t="s">
        <v>1330</v>
      </c>
    </row>
    <row r="6" spans="1:5" s="527" customFormat="1" ht="12.75">
      <c r="A6" s="1125"/>
      <c r="B6" s="1127"/>
      <c r="C6" s="1130" t="s">
        <v>96</v>
      </c>
      <c r="D6" s="1131"/>
      <c r="E6" s="1129"/>
    </row>
    <row r="7" spans="1:5" s="531" customFormat="1" ht="15" customHeight="1" thickBot="1">
      <c r="A7" s="528">
        <v>1</v>
      </c>
      <c r="B7" s="529">
        <v>2</v>
      </c>
      <c r="C7" s="529">
        <v>3</v>
      </c>
      <c r="D7" s="529">
        <v>4</v>
      </c>
      <c r="E7" s="530">
        <v>5</v>
      </c>
    </row>
    <row r="8" spans="1:5" s="531" customFormat="1" ht="12.75">
      <c r="A8" s="532">
        <v>1</v>
      </c>
      <c r="B8" s="533" t="s">
        <v>972</v>
      </c>
      <c r="C8" s="534">
        <v>110381</v>
      </c>
      <c r="D8" s="534">
        <v>196771</v>
      </c>
      <c r="E8" s="535">
        <v>186791</v>
      </c>
    </row>
    <row r="9" spans="1:5" s="531" customFormat="1" ht="12.75">
      <c r="A9" s="536">
        <v>2</v>
      </c>
      <c r="B9" s="537" t="s">
        <v>973</v>
      </c>
      <c r="C9" s="538">
        <v>28834</v>
      </c>
      <c r="D9" s="538">
        <v>40718</v>
      </c>
      <c r="E9" s="539">
        <v>38623</v>
      </c>
    </row>
    <row r="10" spans="1:5" s="531" customFormat="1" ht="12.75">
      <c r="A10" s="536">
        <v>3</v>
      </c>
      <c r="B10" s="537" t="s">
        <v>129</v>
      </c>
      <c r="C10" s="538">
        <v>87825</v>
      </c>
      <c r="D10" s="538">
        <v>131211</v>
      </c>
      <c r="E10" s="539">
        <v>103636</v>
      </c>
    </row>
    <row r="11" spans="1:5" s="531" customFormat="1" ht="12.75">
      <c r="A11" s="536">
        <v>4</v>
      </c>
      <c r="B11" s="537" t="s">
        <v>130</v>
      </c>
      <c r="C11" s="538">
        <v>19171</v>
      </c>
      <c r="D11" s="538">
        <v>59839</v>
      </c>
      <c r="E11" s="539">
        <v>58544</v>
      </c>
    </row>
    <row r="12" spans="1:5" s="531" customFormat="1" ht="12.75">
      <c r="A12" s="536">
        <v>5</v>
      </c>
      <c r="B12" s="537" t="s">
        <v>131</v>
      </c>
      <c r="C12" s="538">
        <v>847</v>
      </c>
      <c r="D12" s="538">
        <v>6202</v>
      </c>
      <c r="E12" s="539">
        <v>6194</v>
      </c>
    </row>
    <row r="13" spans="1:5" s="531" customFormat="1" ht="12.75">
      <c r="A13" s="536">
        <v>6</v>
      </c>
      <c r="B13" s="537" t="s">
        <v>1192</v>
      </c>
      <c r="C13" s="538"/>
      <c r="D13" s="538">
        <v>224</v>
      </c>
      <c r="E13" s="539">
        <v>224</v>
      </c>
    </row>
    <row r="14" spans="1:5" s="531" customFormat="1" ht="12.75">
      <c r="A14" s="536">
        <v>7</v>
      </c>
      <c r="B14" s="537" t="s">
        <v>132</v>
      </c>
      <c r="C14" s="538">
        <v>48305</v>
      </c>
      <c r="D14" s="538">
        <v>48305</v>
      </c>
      <c r="E14" s="539">
        <v>444</v>
      </c>
    </row>
    <row r="15" spans="1:5" s="531" customFormat="1" ht="12.75">
      <c r="A15" s="540">
        <v>8</v>
      </c>
      <c r="B15" s="541" t="s">
        <v>133</v>
      </c>
      <c r="C15" s="542">
        <v>24958</v>
      </c>
      <c r="D15" s="542">
        <v>47578</v>
      </c>
      <c r="E15" s="543">
        <v>29802</v>
      </c>
    </row>
    <row r="16" spans="1:5" s="531" customFormat="1" ht="12.75">
      <c r="A16" s="536">
        <v>9</v>
      </c>
      <c r="B16" s="537" t="s">
        <v>134</v>
      </c>
      <c r="C16" s="538"/>
      <c r="D16" s="538"/>
      <c r="E16" s="539"/>
    </row>
    <row r="17" spans="1:5" s="531" customFormat="1" ht="12.75">
      <c r="A17" s="540">
        <v>10</v>
      </c>
      <c r="B17" s="537" t="s">
        <v>135</v>
      </c>
      <c r="C17" s="538"/>
      <c r="D17" s="538"/>
      <c r="E17" s="539"/>
    </row>
    <row r="18" spans="1:5" s="531" customFormat="1" ht="12.75">
      <c r="A18" s="536">
        <v>11</v>
      </c>
      <c r="B18" s="537" t="s">
        <v>136</v>
      </c>
      <c r="C18" s="538"/>
      <c r="D18" s="538"/>
      <c r="E18" s="539"/>
    </row>
    <row r="19" spans="1:5" s="531" customFormat="1" ht="13.5" thickBot="1">
      <c r="A19" s="540">
        <v>12</v>
      </c>
      <c r="B19" s="537" t="s">
        <v>137</v>
      </c>
      <c r="C19" s="542"/>
      <c r="D19" s="542"/>
      <c r="E19" s="543"/>
    </row>
    <row r="20" spans="1:5" s="548" customFormat="1" ht="15.75" thickBot="1">
      <c r="A20" s="544">
        <v>13</v>
      </c>
      <c r="B20" s="545" t="s">
        <v>138</v>
      </c>
      <c r="C20" s="546">
        <f>SUM(C8:C19)</f>
        <v>320321</v>
      </c>
      <c r="D20" s="546">
        <f>SUM(D8:D19)</f>
        <v>530848</v>
      </c>
      <c r="E20" s="547">
        <f>SUM(E8:E19)</f>
        <v>424258</v>
      </c>
    </row>
    <row r="21" spans="1:5" s="548" customFormat="1" ht="15">
      <c r="A21" s="532">
        <v>14</v>
      </c>
      <c r="B21" s="533" t="s">
        <v>1086</v>
      </c>
      <c r="C21" s="549">
        <v>3044</v>
      </c>
      <c r="D21" s="549">
        <v>33487</v>
      </c>
      <c r="E21" s="550">
        <v>19785</v>
      </c>
    </row>
    <row r="22" spans="1:5" s="548" customFormat="1" ht="15">
      <c r="A22" s="540">
        <v>15</v>
      </c>
      <c r="B22" s="541" t="s">
        <v>1085</v>
      </c>
      <c r="C22" s="512"/>
      <c r="D22" s="512"/>
      <c r="E22" s="551"/>
    </row>
    <row r="23" spans="1:5" s="548" customFormat="1" ht="15">
      <c r="A23" s="540">
        <v>16</v>
      </c>
      <c r="B23" s="541" t="s">
        <v>139</v>
      </c>
      <c r="C23" s="512"/>
      <c r="D23" s="512"/>
      <c r="E23" s="551"/>
    </row>
    <row r="24" spans="1:5" s="548" customFormat="1" ht="15">
      <c r="A24" s="540">
        <v>17</v>
      </c>
      <c r="B24" s="541" t="s">
        <v>140</v>
      </c>
      <c r="C24" s="512"/>
      <c r="D24" s="512"/>
      <c r="E24" s="551"/>
    </row>
    <row r="25" spans="1:5" s="548" customFormat="1" ht="15.75" thickBot="1">
      <c r="A25" s="540">
        <v>18</v>
      </c>
      <c r="B25" s="541" t="s">
        <v>141</v>
      </c>
      <c r="C25" s="512"/>
      <c r="D25" s="512"/>
      <c r="E25" s="551"/>
    </row>
    <row r="26" spans="1:5" s="548" customFormat="1" ht="15.75" thickBot="1">
      <c r="A26" s="544">
        <v>19</v>
      </c>
      <c r="B26" s="545" t="s">
        <v>142</v>
      </c>
      <c r="C26" s="546">
        <f>SUM(C21:C22,C24:C25)</f>
        <v>3044</v>
      </c>
      <c r="D26" s="546">
        <f>SUM(D21:D22,D24:D25)</f>
        <v>33487</v>
      </c>
      <c r="E26" s="547">
        <f>SUM(E21:E22,E24:E25)</f>
        <v>19785</v>
      </c>
    </row>
    <row r="27" spans="1:5" s="548" customFormat="1" ht="15.75" thickBot="1">
      <c r="A27" s="544">
        <v>20</v>
      </c>
      <c r="B27" s="545" t="s">
        <v>143</v>
      </c>
      <c r="C27" s="546">
        <f>C20+C26</f>
        <v>323365</v>
      </c>
      <c r="D27" s="546">
        <f>D20+D26</f>
        <v>564335</v>
      </c>
      <c r="E27" s="547">
        <f>E20+E26</f>
        <v>444043</v>
      </c>
    </row>
    <row r="28" spans="1:5" s="531" customFormat="1" ht="12.75">
      <c r="A28" s="532">
        <v>21</v>
      </c>
      <c r="B28" s="533" t="s">
        <v>198</v>
      </c>
      <c r="C28" s="549"/>
      <c r="D28" s="549"/>
      <c r="E28" s="550"/>
    </row>
    <row r="29" spans="1:5" s="531" customFormat="1" ht="13.5" thickBot="1">
      <c r="A29" s="540">
        <v>22</v>
      </c>
      <c r="B29" s="541" t="s">
        <v>199</v>
      </c>
      <c r="C29" s="552"/>
      <c r="D29" s="552"/>
      <c r="E29" s="551">
        <v>8236</v>
      </c>
    </row>
    <row r="30" spans="1:5" s="548" customFormat="1" ht="15.75" thickBot="1">
      <c r="A30" s="544">
        <v>23</v>
      </c>
      <c r="B30" s="545" t="s">
        <v>200</v>
      </c>
      <c r="C30" s="546">
        <f>SUM(C27:C29)</f>
        <v>323365</v>
      </c>
      <c r="D30" s="546">
        <f>SUM(D27:D29)</f>
        <v>564335</v>
      </c>
      <c r="E30" s="547">
        <f>SUM(E27:E29)</f>
        <v>452279</v>
      </c>
    </row>
    <row r="31" spans="1:5" s="531" customFormat="1" ht="12.75">
      <c r="A31" s="532">
        <v>24</v>
      </c>
      <c r="B31" s="533" t="s">
        <v>954</v>
      </c>
      <c r="C31" s="549">
        <v>30066</v>
      </c>
      <c r="D31" s="549">
        <v>37421</v>
      </c>
      <c r="E31" s="550">
        <v>34218</v>
      </c>
    </row>
    <row r="32" spans="1:5" s="531" customFormat="1" ht="12.75">
      <c r="A32" s="536">
        <v>25</v>
      </c>
      <c r="B32" s="537" t="s">
        <v>201</v>
      </c>
      <c r="C32" s="490">
        <v>57175</v>
      </c>
      <c r="D32" s="490">
        <v>61706</v>
      </c>
      <c r="E32" s="553">
        <v>60161</v>
      </c>
    </row>
    <row r="33" spans="1:5" s="531" customFormat="1" ht="12.75">
      <c r="A33" s="536">
        <v>26</v>
      </c>
      <c r="B33" s="537" t="s">
        <v>202</v>
      </c>
      <c r="C33" s="490">
        <v>27218</v>
      </c>
      <c r="D33" s="490">
        <v>161356</v>
      </c>
      <c r="E33" s="553">
        <v>160557</v>
      </c>
    </row>
    <row r="34" spans="1:5" s="531" customFormat="1" ht="12.75">
      <c r="A34" s="536">
        <v>27</v>
      </c>
      <c r="B34" s="537" t="s">
        <v>203</v>
      </c>
      <c r="C34" s="490"/>
      <c r="D34" s="490"/>
      <c r="E34" s="553"/>
    </row>
    <row r="35" spans="1:5" s="531" customFormat="1" ht="12.75">
      <c r="A35" s="536">
        <v>28</v>
      </c>
      <c r="B35" s="554" t="s">
        <v>204</v>
      </c>
      <c r="C35" s="490">
        <v>6238</v>
      </c>
      <c r="D35" s="490">
        <v>8683</v>
      </c>
      <c r="E35" s="553">
        <v>8683</v>
      </c>
    </row>
    <row r="36" spans="1:5" s="531" customFormat="1" ht="12.75">
      <c r="A36" s="536">
        <v>29</v>
      </c>
      <c r="B36" s="537" t="s">
        <v>205</v>
      </c>
      <c r="C36" s="490">
        <v>6238</v>
      </c>
      <c r="D36" s="490">
        <v>8683</v>
      </c>
      <c r="E36" s="553">
        <v>8683</v>
      </c>
    </row>
    <row r="37" spans="1:5" s="531" customFormat="1" ht="12.75">
      <c r="A37" s="536">
        <v>30</v>
      </c>
      <c r="B37" s="537" t="s">
        <v>206</v>
      </c>
      <c r="C37" s="490">
        <v>67355</v>
      </c>
      <c r="D37" s="490">
        <v>67355</v>
      </c>
      <c r="E37" s="553">
        <v>11</v>
      </c>
    </row>
    <row r="38" spans="1:5" s="531" customFormat="1" ht="12.75">
      <c r="A38" s="540">
        <v>31</v>
      </c>
      <c r="B38" s="537" t="s">
        <v>207</v>
      </c>
      <c r="C38" s="512"/>
      <c r="D38" s="512"/>
      <c r="E38" s="551"/>
    </row>
    <row r="39" spans="1:5" s="531" customFormat="1" ht="12.75">
      <c r="A39" s="536">
        <v>32</v>
      </c>
      <c r="B39" s="537" t="s">
        <v>208</v>
      </c>
      <c r="C39" s="490">
        <v>104094</v>
      </c>
      <c r="D39" s="490">
        <v>196595</v>
      </c>
      <c r="E39" s="553">
        <v>198645</v>
      </c>
    </row>
    <row r="40" spans="1:5" s="531" customFormat="1" ht="12.75">
      <c r="A40" s="540">
        <v>33</v>
      </c>
      <c r="B40" s="555" t="s">
        <v>209</v>
      </c>
      <c r="C40" s="490">
        <v>104094</v>
      </c>
      <c r="D40" s="490">
        <v>196595</v>
      </c>
      <c r="E40" s="553">
        <v>196595</v>
      </c>
    </row>
    <row r="41" spans="1:5" s="531" customFormat="1" ht="12.75">
      <c r="A41" s="536">
        <v>34</v>
      </c>
      <c r="B41" s="537" t="s">
        <v>210</v>
      </c>
      <c r="C41" s="490"/>
      <c r="D41" s="490"/>
      <c r="E41" s="553"/>
    </row>
    <row r="42" spans="1:5" s="531" customFormat="1" ht="13.5" thickBot="1">
      <c r="A42" s="540">
        <v>35</v>
      </c>
      <c r="B42" s="533" t="s">
        <v>211</v>
      </c>
      <c r="C42" s="512"/>
      <c r="D42" s="512"/>
      <c r="E42" s="551"/>
    </row>
    <row r="43" spans="1:5" s="531" customFormat="1" ht="21.75" thickBot="1">
      <c r="A43" s="544">
        <v>36</v>
      </c>
      <c r="B43" s="545" t="s">
        <v>212</v>
      </c>
      <c r="C43" s="556">
        <f>C31+C32+C33+C34+C35+C37+C38+C39+C41+C42</f>
        <v>292146</v>
      </c>
      <c r="D43" s="556">
        <f>D31+D32+D33+D34+D35+D37+D38+D39+D41+D42</f>
        <v>533116</v>
      </c>
      <c r="E43" s="557">
        <f>E31+E32+E33+E34+E35+E37+E38+E39+E41+E42</f>
        <v>462275</v>
      </c>
    </row>
    <row r="44" spans="1:5" s="531" customFormat="1" ht="12.75">
      <c r="A44" s="532">
        <v>37</v>
      </c>
      <c r="B44" s="533" t="s">
        <v>1083</v>
      </c>
      <c r="C44" s="549"/>
      <c r="D44" s="549"/>
      <c r="E44" s="550"/>
    </row>
    <row r="45" spans="1:5" s="531" customFormat="1" ht="12.75">
      <c r="A45" s="536">
        <v>38</v>
      </c>
      <c r="B45" s="533" t="s">
        <v>1082</v>
      </c>
      <c r="C45" s="490">
        <v>31219</v>
      </c>
      <c r="D45" s="490">
        <v>31219</v>
      </c>
      <c r="E45" s="553"/>
    </row>
    <row r="46" spans="1:5" s="531" customFormat="1" ht="12.75">
      <c r="A46" s="536">
        <v>39</v>
      </c>
      <c r="B46" s="558" t="s">
        <v>213</v>
      </c>
      <c r="C46" s="549"/>
      <c r="D46" s="549"/>
      <c r="E46" s="550"/>
    </row>
    <row r="47" spans="1:5" s="531" customFormat="1" ht="12.75">
      <c r="A47" s="532">
        <v>40</v>
      </c>
      <c r="B47" s="541" t="s">
        <v>214</v>
      </c>
      <c r="C47" s="549"/>
      <c r="D47" s="549"/>
      <c r="E47" s="550"/>
    </row>
    <row r="48" spans="1:5" s="531" customFormat="1" ht="13.5" thickBot="1">
      <c r="A48" s="540">
        <v>41</v>
      </c>
      <c r="B48" s="541" t="s">
        <v>215</v>
      </c>
      <c r="C48" s="512"/>
      <c r="D48" s="512"/>
      <c r="E48" s="551"/>
    </row>
    <row r="49" spans="1:5" s="531" customFormat="1" ht="13.5" thickBot="1">
      <c r="A49" s="544">
        <v>42</v>
      </c>
      <c r="B49" s="545" t="s">
        <v>216</v>
      </c>
      <c r="C49" s="556">
        <f>SUM(C44:C45,C47:C48)</f>
        <v>31219</v>
      </c>
      <c r="D49" s="556">
        <f>SUM(D44:D45,D47:D48)</f>
        <v>31219</v>
      </c>
      <c r="E49" s="557">
        <f>SUM(E44:E45,E47:E48)</f>
        <v>0</v>
      </c>
    </row>
    <row r="50" spans="1:5" s="548" customFormat="1" ht="15.75" thickBot="1">
      <c r="A50" s="559">
        <v>43</v>
      </c>
      <c r="B50" s="560" t="s">
        <v>217</v>
      </c>
      <c r="C50" s="561">
        <f>C43+C49</f>
        <v>323365</v>
      </c>
      <c r="D50" s="561">
        <f>D43+D49</f>
        <v>564335</v>
      </c>
      <c r="E50" s="562">
        <f>E43+E49</f>
        <v>462275</v>
      </c>
    </row>
    <row r="51" spans="1:5" s="531" customFormat="1" ht="12.75">
      <c r="A51" s="532">
        <v>44</v>
      </c>
      <c r="B51" s="533" t="s">
        <v>218</v>
      </c>
      <c r="C51" s="549"/>
      <c r="D51" s="549"/>
      <c r="E51" s="550"/>
    </row>
    <row r="52" spans="1:5" s="531" customFormat="1" ht="12.75">
      <c r="A52" s="540">
        <v>45</v>
      </c>
      <c r="B52" s="537" t="s">
        <v>219</v>
      </c>
      <c r="C52" s="552"/>
      <c r="D52" s="552"/>
      <c r="E52" s="551"/>
    </row>
    <row r="53" spans="1:5" s="531" customFormat="1" ht="13.5" thickBot="1">
      <c r="A53" s="540">
        <v>46</v>
      </c>
      <c r="B53" s="541" t="s">
        <v>220</v>
      </c>
      <c r="C53" s="563"/>
      <c r="D53" s="563"/>
      <c r="E53" s="551">
        <v>5683</v>
      </c>
    </row>
    <row r="54" spans="1:5" s="531" customFormat="1" ht="13.5" thickBot="1">
      <c r="A54" s="564">
        <v>47</v>
      </c>
      <c r="B54" s="565" t="s">
        <v>221</v>
      </c>
      <c r="C54" s="556">
        <f>C50+C51+C52+C53</f>
        <v>323365</v>
      </c>
      <c r="D54" s="556">
        <f>D50+D51+D52+D53</f>
        <v>564335</v>
      </c>
      <c r="E54" s="566">
        <f>E50+E51+E52+E53</f>
        <v>467958</v>
      </c>
    </row>
    <row r="55" spans="1:5" s="531" customFormat="1" ht="21.75" thickBot="1">
      <c r="A55" s="567">
        <v>48</v>
      </c>
      <c r="B55" s="545" t="s">
        <v>222</v>
      </c>
      <c r="C55" s="556">
        <f>C43-C20</f>
        <v>-28175</v>
      </c>
      <c r="D55" s="556">
        <f>D43-D20</f>
        <v>2268</v>
      </c>
      <c r="E55" s="557">
        <f>E43-E20</f>
        <v>38017</v>
      </c>
    </row>
    <row r="56" spans="1:5" s="531" customFormat="1" ht="32.25" thickBot="1">
      <c r="A56" s="567">
        <v>49</v>
      </c>
      <c r="B56" s="545" t="s">
        <v>223</v>
      </c>
      <c r="C56" s="556">
        <f>+C55+C51-C28</f>
        <v>-28175</v>
      </c>
      <c r="D56" s="556">
        <f>+D55+D51-D28</f>
        <v>2268</v>
      </c>
      <c r="E56" s="557">
        <f>+E55+E51-E28</f>
        <v>38017</v>
      </c>
    </row>
    <row r="57" spans="1:5" s="531" customFormat="1" ht="13.5" thickBot="1">
      <c r="A57" s="567">
        <v>50</v>
      </c>
      <c r="B57" s="545" t="s">
        <v>224</v>
      </c>
      <c r="C57" s="556">
        <f>+C49-C26</f>
        <v>28175</v>
      </c>
      <c r="D57" s="556">
        <f>+D49-D26</f>
        <v>-2268</v>
      </c>
      <c r="E57" s="557">
        <f>+E49-E26</f>
        <v>-19785</v>
      </c>
    </row>
    <row r="58" spans="1:5" s="531" customFormat="1" ht="13.5" thickBot="1">
      <c r="A58" s="568">
        <v>51</v>
      </c>
      <c r="B58" s="560" t="s">
        <v>225</v>
      </c>
      <c r="C58" s="569"/>
      <c r="D58" s="569"/>
      <c r="E58" s="562">
        <f>+E52+E53-E29</f>
        <v>-2553</v>
      </c>
    </row>
    <row r="59" ht="15.75">
      <c r="B59" s="570"/>
    </row>
  </sheetData>
  <sheetProtection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11.2. melléklet a ……/2013.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120" zoomScaleNormal="120" zoomScaleSheetLayoutView="115" workbookViewId="0" topLeftCell="A1">
      <selection activeCell="E95" sqref="E95"/>
    </sheetView>
  </sheetViews>
  <sheetFormatPr defaultColWidth="9.00390625" defaultRowHeight="12.75"/>
  <cols>
    <col min="1" max="1" width="7.50390625" style="52" customWidth="1"/>
    <col min="2" max="2" width="66.50390625" style="52" customWidth="1"/>
    <col min="3" max="4" width="16.625" style="52" customWidth="1"/>
    <col min="5" max="5" width="14.50390625" style="52" customWidth="1"/>
    <col min="6" max="6" width="9.00390625" style="52" customWidth="1"/>
    <col min="7" max="16384" width="9.375" style="52" customWidth="1"/>
  </cols>
  <sheetData>
    <row r="1" spans="1:5" ht="15.75" customHeight="1">
      <c r="A1" s="51" t="s">
        <v>910</v>
      </c>
      <c r="B1" s="51"/>
      <c r="C1" s="51"/>
      <c r="D1" s="51"/>
      <c r="E1" s="51"/>
    </row>
    <row r="2" spans="1:5" ht="15.75" customHeight="1" thickBot="1">
      <c r="A2" s="1067" t="s">
        <v>1075</v>
      </c>
      <c r="B2" s="1067"/>
      <c r="C2" s="129"/>
      <c r="D2" s="129"/>
      <c r="E2" s="128"/>
    </row>
    <row r="3" spans="1:5" ht="22.5" customHeight="1" thickBot="1">
      <c r="A3" s="1062" t="s">
        <v>980</v>
      </c>
      <c r="B3" s="1058" t="s">
        <v>912</v>
      </c>
      <c r="C3" s="1060" t="s">
        <v>1327</v>
      </c>
      <c r="D3" s="1060"/>
      <c r="E3" s="1061"/>
    </row>
    <row r="4" spans="1:5" ht="30.75" customHeight="1" thickBot="1">
      <c r="A4" s="1063"/>
      <c r="B4" s="1059"/>
      <c r="C4" s="311" t="s">
        <v>1328</v>
      </c>
      <c r="D4" s="311" t="s">
        <v>1329</v>
      </c>
      <c r="E4" s="165" t="s">
        <v>1330</v>
      </c>
    </row>
    <row r="5" spans="1:5" s="53" customFormat="1" ht="12" customHeight="1" thickBot="1">
      <c r="A5" s="46">
        <v>1</v>
      </c>
      <c r="B5" s="47">
        <v>2</v>
      </c>
      <c r="C5" s="312">
        <v>4</v>
      </c>
      <c r="D5" s="312">
        <v>5</v>
      </c>
      <c r="E5" s="166">
        <v>6</v>
      </c>
    </row>
    <row r="6" spans="1:5" s="2" customFormat="1" ht="12" customHeight="1" thickBot="1">
      <c r="A6" s="35" t="s">
        <v>913</v>
      </c>
      <c r="B6" s="293" t="s">
        <v>1107</v>
      </c>
      <c r="C6" s="54">
        <f>+C7+C14</f>
        <v>87241</v>
      </c>
      <c r="D6" s="54">
        <f>+D7+D14</f>
        <v>99127</v>
      </c>
      <c r="E6" s="54">
        <f>+E7+E14</f>
        <v>94379</v>
      </c>
    </row>
    <row r="7" spans="1:5" s="2" customFormat="1" ht="12" customHeight="1" thickBot="1">
      <c r="A7" s="33" t="s">
        <v>914</v>
      </c>
      <c r="B7" s="294" t="s">
        <v>1108</v>
      </c>
      <c r="C7" s="55">
        <f>SUM(C8:C13)+C23</f>
        <v>57175</v>
      </c>
      <c r="D7" s="55">
        <f>SUM(D8:D13)+D23</f>
        <v>61706</v>
      </c>
      <c r="E7" s="55">
        <f>SUM(E8:E13)+E23</f>
        <v>60161</v>
      </c>
    </row>
    <row r="8" spans="1:5" s="2" customFormat="1" ht="12" customHeight="1">
      <c r="A8" s="19" t="s">
        <v>1014</v>
      </c>
      <c r="B8" s="295" t="s">
        <v>955</v>
      </c>
      <c r="C8" s="27">
        <v>8730</v>
      </c>
      <c r="D8" s="27">
        <v>13007</v>
      </c>
      <c r="E8" s="27">
        <v>12040</v>
      </c>
    </row>
    <row r="9" spans="1:5" s="2" customFormat="1" ht="12" customHeight="1">
      <c r="A9" s="19" t="s">
        <v>1015</v>
      </c>
      <c r="B9" s="295" t="s">
        <v>983</v>
      </c>
      <c r="C9" s="27"/>
      <c r="D9" s="27"/>
      <c r="E9" s="27"/>
    </row>
    <row r="10" spans="1:5" s="2" customFormat="1" ht="12" customHeight="1">
      <c r="A10" s="19" t="s">
        <v>1016</v>
      </c>
      <c r="B10" s="295" t="s">
        <v>956</v>
      </c>
      <c r="C10" s="27">
        <v>10057</v>
      </c>
      <c r="D10" s="27">
        <v>10056</v>
      </c>
      <c r="E10" s="27">
        <v>9542</v>
      </c>
    </row>
    <row r="11" spans="1:5" s="2" customFormat="1" ht="12" customHeight="1">
      <c r="A11" s="19" t="s">
        <v>1017</v>
      </c>
      <c r="B11" s="295" t="s">
        <v>1109</v>
      </c>
      <c r="C11" s="27">
        <v>150</v>
      </c>
      <c r="D11" s="27">
        <v>150</v>
      </c>
      <c r="E11" s="27">
        <v>87</v>
      </c>
    </row>
    <row r="12" spans="1:5" s="2" customFormat="1" ht="12" customHeight="1">
      <c r="A12" s="19" t="s">
        <v>1018</v>
      </c>
      <c r="B12" s="295" t="s">
        <v>1110</v>
      </c>
      <c r="C12" s="27">
        <v>38218</v>
      </c>
      <c r="D12" s="27">
        <v>38473</v>
      </c>
      <c r="E12" s="27">
        <v>38473</v>
      </c>
    </row>
    <row r="13" spans="1:5" s="2" customFormat="1" ht="12" customHeight="1" thickBot="1">
      <c r="A13" s="19" t="s">
        <v>1026</v>
      </c>
      <c r="B13" s="295" t="s">
        <v>1111</v>
      </c>
      <c r="C13" s="27"/>
      <c r="D13" s="27"/>
      <c r="E13" s="27"/>
    </row>
    <row r="14" spans="1:5" s="2" customFormat="1" ht="12" customHeight="1" thickBot="1">
      <c r="A14" s="33" t="s">
        <v>915</v>
      </c>
      <c r="B14" s="294" t="s">
        <v>1112</v>
      </c>
      <c r="C14" s="55">
        <f>SUM(C15:C22)</f>
        <v>30066</v>
      </c>
      <c r="D14" s="55">
        <f>SUM(D15:D22)</f>
        <v>37421</v>
      </c>
      <c r="E14" s="55">
        <f>SUM(E15:E22)</f>
        <v>34218</v>
      </c>
    </row>
    <row r="15" spans="1:5" s="2" customFormat="1" ht="12" customHeight="1">
      <c r="A15" s="23" t="s">
        <v>986</v>
      </c>
      <c r="B15" s="296" t="s">
        <v>1117</v>
      </c>
      <c r="C15" s="31"/>
      <c r="D15" s="31">
        <v>5789</v>
      </c>
      <c r="E15" s="31">
        <v>5789</v>
      </c>
    </row>
    <row r="16" spans="1:5" s="2" customFormat="1" ht="12" customHeight="1">
      <c r="A16" s="19" t="s">
        <v>987</v>
      </c>
      <c r="B16" s="295" t="s">
        <v>1118</v>
      </c>
      <c r="C16" s="27"/>
      <c r="D16" s="27">
        <v>708</v>
      </c>
      <c r="E16" s="27">
        <v>709</v>
      </c>
    </row>
    <row r="17" spans="1:5" s="2" customFormat="1" ht="12" customHeight="1">
      <c r="A17" s="19" t="s">
        <v>988</v>
      </c>
      <c r="B17" s="295" t="s">
        <v>1119</v>
      </c>
      <c r="C17" s="27">
        <v>2880</v>
      </c>
      <c r="D17" s="27">
        <v>3525</v>
      </c>
      <c r="E17" s="27">
        <v>2353</v>
      </c>
    </row>
    <row r="18" spans="1:5" s="2" customFormat="1" ht="12" customHeight="1">
      <c r="A18" s="19" t="s">
        <v>989</v>
      </c>
      <c r="B18" s="295" t="s">
        <v>1120</v>
      </c>
      <c r="C18" s="27">
        <v>12400</v>
      </c>
      <c r="D18" s="27">
        <v>11400</v>
      </c>
      <c r="E18" s="27">
        <v>10604</v>
      </c>
    </row>
    <row r="19" spans="1:5" s="2" customFormat="1" ht="12" customHeight="1">
      <c r="A19" s="18" t="s">
        <v>1113</v>
      </c>
      <c r="B19" s="297" t="s">
        <v>1121</v>
      </c>
      <c r="C19" s="26">
        <v>7850</v>
      </c>
      <c r="D19" s="26">
        <v>7950</v>
      </c>
      <c r="E19" s="26">
        <v>7829</v>
      </c>
    </row>
    <row r="20" spans="1:5" s="2" customFormat="1" ht="12" customHeight="1">
      <c r="A20" s="19" t="s">
        <v>1114</v>
      </c>
      <c r="B20" s="295" t="s">
        <v>1122</v>
      </c>
      <c r="C20" s="27">
        <v>6286</v>
      </c>
      <c r="D20" s="27">
        <v>7300</v>
      </c>
      <c r="E20" s="27">
        <v>6458</v>
      </c>
    </row>
    <row r="21" spans="1:5" s="2" customFormat="1" ht="12" customHeight="1">
      <c r="A21" s="19" t="s">
        <v>1115</v>
      </c>
      <c r="B21" s="295" t="s">
        <v>1123</v>
      </c>
      <c r="C21" s="27">
        <v>500</v>
      </c>
      <c r="D21" s="27">
        <v>508</v>
      </c>
      <c r="E21" s="27">
        <v>285</v>
      </c>
    </row>
    <row r="22" spans="1:5" s="2" customFormat="1" ht="12" customHeight="1" thickBot="1">
      <c r="A22" s="20" t="s">
        <v>1116</v>
      </c>
      <c r="B22" s="298" t="s">
        <v>1124</v>
      </c>
      <c r="C22" s="28">
        <v>150</v>
      </c>
      <c r="D22" s="28">
        <v>241</v>
      </c>
      <c r="E22" s="28">
        <v>191</v>
      </c>
    </row>
    <row r="23" spans="1:5" s="2" customFormat="1" ht="12" customHeight="1" thickBot="1">
      <c r="A23" s="33" t="s">
        <v>1125</v>
      </c>
      <c r="B23" s="294" t="s">
        <v>1127</v>
      </c>
      <c r="C23" s="131">
        <v>20</v>
      </c>
      <c r="D23" s="131">
        <v>20</v>
      </c>
      <c r="E23" s="131">
        <v>19</v>
      </c>
    </row>
    <row r="24" spans="1:5" s="2" customFormat="1" ht="12" customHeight="1" thickBot="1">
      <c r="A24" s="33" t="s">
        <v>917</v>
      </c>
      <c r="B24" s="294" t="s">
        <v>1128</v>
      </c>
      <c r="C24" s="55">
        <f>SUM(C25:C33)</f>
        <v>104094</v>
      </c>
      <c r="D24" s="55">
        <f>SUM(D25:D33)</f>
        <v>196595</v>
      </c>
      <c r="E24" s="55">
        <f>SUM(E25:E33)</f>
        <v>196595</v>
      </c>
    </row>
    <row r="25" spans="1:5" s="2" customFormat="1" ht="12" customHeight="1">
      <c r="A25" s="21" t="s">
        <v>992</v>
      </c>
      <c r="B25" s="299" t="s">
        <v>1134</v>
      </c>
      <c r="C25" s="29">
        <v>87606</v>
      </c>
      <c r="D25" s="29">
        <v>85054</v>
      </c>
      <c r="E25" s="29">
        <v>85054</v>
      </c>
    </row>
    <row r="26" spans="1:5" s="2" customFormat="1" ht="12" customHeight="1">
      <c r="A26" s="19" t="s">
        <v>993</v>
      </c>
      <c r="B26" s="295" t="s">
        <v>1135</v>
      </c>
      <c r="C26" s="27">
        <v>0</v>
      </c>
      <c r="D26" s="27">
        <v>40783</v>
      </c>
      <c r="E26" s="27">
        <v>40783</v>
      </c>
    </row>
    <row r="27" spans="1:5" s="2" customFormat="1" ht="12" customHeight="1">
      <c r="A27" s="19" t="s">
        <v>994</v>
      </c>
      <c r="B27" s="295" t="s">
        <v>1136</v>
      </c>
      <c r="C27" s="27"/>
      <c r="D27" s="27">
        <v>16891</v>
      </c>
      <c r="E27" s="27">
        <v>16891</v>
      </c>
    </row>
    <row r="28" spans="1:5" s="2" customFormat="1" ht="12" customHeight="1">
      <c r="A28" s="22" t="s">
        <v>1129</v>
      </c>
      <c r="B28" s="295" t="s">
        <v>997</v>
      </c>
      <c r="C28" s="30">
        <v>16488</v>
      </c>
      <c r="D28" s="30">
        <v>16077</v>
      </c>
      <c r="E28" s="30">
        <v>16077</v>
      </c>
    </row>
    <row r="29" spans="1:5" s="2" customFormat="1" ht="12" customHeight="1">
      <c r="A29" s="22" t="s">
        <v>1130</v>
      </c>
      <c r="B29" s="295" t="s">
        <v>1137</v>
      </c>
      <c r="C29" s="30"/>
      <c r="D29" s="30"/>
      <c r="E29" s="30"/>
    </row>
    <row r="30" spans="1:5" s="2" customFormat="1" ht="12" customHeight="1">
      <c r="A30" s="19" t="s">
        <v>1131</v>
      </c>
      <c r="B30" s="295" t="s">
        <v>1138</v>
      </c>
      <c r="C30" s="27"/>
      <c r="D30" s="27"/>
      <c r="E30" s="27"/>
    </row>
    <row r="31" spans="1:5" s="2" customFormat="1" ht="12" customHeight="1">
      <c r="A31" s="19" t="s">
        <v>1132</v>
      </c>
      <c r="B31" s="295" t="s">
        <v>1139</v>
      </c>
      <c r="C31" s="49"/>
      <c r="D31" s="49"/>
      <c r="E31" s="49"/>
    </row>
    <row r="32" spans="1:5" s="2" customFormat="1" ht="12" customHeight="1">
      <c r="A32" s="19" t="s">
        <v>1133</v>
      </c>
      <c r="B32" s="295" t="s">
        <v>1140</v>
      </c>
      <c r="C32" s="49"/>
      <c r="D32" s="49">
        <v>37790</v>
      </c>
      <c r="E32" s="49">
        <v>37790</v>
      </c>
    </row>
    <row r="33" spans="1:5" s="2" customFormat="1" ht="12" customHeight="1" thickBot="1">
      <c r="A33" s="19" t="s">
        <v>537</v>
      </c>
      <c r="B33" s="295" t="s">
        <v>538</v>
      </c>
      <c r="C33" s="49">
        <v>0</v>
      </c>
      <c r="D33" s="49">
        <v>0</v>
      </c>
      <c r="E33" s="49">
        <v>0</v>
      </c>
    </row>
    <row r="34" spans="1:5" s="2" customFormat="1" ht="12" customHeight="1" thickBot="1">
      <c r="A34" s="33" t="s">
        <v>918</v>
      </c>
      <c r="B34" s="294" t="s">
        <v>1239</v>
      </c>
      <c r="C34" s="55">
        <f>+C35+C42</f>
        <v>94573</v>
      </c>
      <c r="D34" s="55">
        <f>+D35+D42</f>
        <v>228711</v>
      </c>
      <c r="E34" s="55">
        <f>+E35+E42</f>
        <v>162618</v>
      </c>
    </row>
    <row r="35" spans="1:5" s="2" customFormat="1" ht="12" customHeight="1">
      <c r="A35" s="21" t="s">
        <v>995</v>
      </c>
      <c r="B35" s="300" t="s">
        <v>1143</v>
      </c>
      <c r="C35" s="172">
        <f>SUM(C36:C41)</f>
        <v>27218</v>
      </c>
      <c r="D35" s="172">
        <f>SUM(D36:D41)</f>
        <v>161356</v>
      </c>
      <c r="E35" s="172">
        <f>SUM(E36:E41)</f>
        <v>162607</v>
      </c>
    </row>
    <row r="36" spans="1:5" s="2" customFormat="1" ht="12" customHeight="1">
      <c r="A36" s="19" t="s">
        <v>998</v>
      </c>
      <c r="B36" s="301" t="s">
        <v>1144</v>
      </c>
      <c r="C36" s="49">
        <v>4200</v>
      </c>
      <c r="D36" s="49">
        <v>4200</v>
      </c>
      <c r="E36" s="49">
        <v>4221</v>
      </c>
    </row>
    <row r="37" spans="1:5" s="2" customFormat="1" ht="12" customHeight="1">
      <c r="A37" s="19" t="s">
        <v>999</v>
      </c>
      <c r="B37" s="301" t="s">
        <v>1145</v>
      </c>
      <c r="C37" s="49"/>
      <c r="D37" s="49"/>
      <c r="E37" s="49"/>
    </row>
    <row r="38" spans="1:5" s="2" customFormat="1" ht="12" customHeight="1">
      <c r="A38" s="19" t="s">
        <v>1000</v>
      </c>
      <c r="B38" s="301" t="s">
        <v>1146</v>
      </c>
      <c r="C38" s="49">
        <v>20365</v>
      </c>
      <c r="D38" s="49">
        <v>23653</v>
      </c>
      <c r="E38" s="49">
        <v>23493</v>
      </c>
    </row>
    <row r="39" spans="1:5" s="2" customFormat="1" ht="12" customHeight="1">
      <c r="A39" s="19" t="s">
        <v>1001</v>
      </c>
      <c r="B39" s="301" t="s">
        <v>958</v>
      </c>
      <c r="C39" s="49"/>
      <c r="D39" s="49"/>
      <c r="E39" s="49"/>
    </row>
    <row r="40" spans="1:5" s="2" customFormat="1" ht="12" customHeight="1">
      <c r="A40" s="19" t="s">
        <v>1141</v>
      </c>
      <c r="B40" s="301" t="s">
        <v>1147</v>
      </c>
      <c r="C40" s="49">
        <v>2653</v>
      </c>
      <c r="D40" s="49">
        <v>133503</v>
      </c>
      <c r="E40" s="49">
        <v>132843</v>
      </c>
    </row>
    <row r="41" spans="1:5" s="2" customFormat="1" ht="12" customHeight="1">
      <c r="A41" s="19" t="s">
        <v>1210</v>
      </c>
      <c r="B41" s="301" t="s">
        <v>539</v>
      </c>
      <c r="C41" s="49">
        <v>0</v>
      </c>
      <c r="D41" s="49">
        <v>0</v>
      </c>
      <c r="E41" s="49">
        <v>2050</v>
      </c>
    </row>
    <row r="42" spans="1:5" s="2" customFormat="1" ht="12" customHeight="1">
      <c r="A42" s="19" t="s">
        <v>996</v>
      </c>
      <c r="B42" s="300" t="s">
        <v>1148</v>
      </c>
      <c r="C42" s="150">
        <f>SUM(C43:C47)</f>
        <v>67355</v>
      </c>
      <c r="D42" s="150">
        <f>SUM(D43:D47)</f>
        <v>67355</v>
      </c>
      <c r="E42" s="150">
        <f>SUM(E43:E47)</f>
        <v>11</v>
      </c>
    </row>
    <row r="43" spans="1:5" s="2" customFormat="1" ht="12" customHeight="1">
      <c r="A43" s="19" t="s">
        <v>1004</v>
      </c>
      <c r="B43" s="301" t="s">
        <v>1144</v>
      </c>
      <c r="C43" s="49"/>
      <c r="D43" s="49"/>
      <c r="E43" s="49"/>
    </row>
    <row r="44" spans="1:5" s="2" customFormat="1" ht="12" customHeight="1">
      <c r="A44" s="19" t="s">
        <v>1005</v>
      </c>
      <c r="B44" s="301" t="s">
        <v>1145</v>
      </c>
      <c r="C44" s="49"/>
      <c r="D44" s="49"/>
      <c r="E44" s="49"/>
    </row>
    <row r="45" spans="1:5" s="2" customFormat="1" ht="14.25" customHeight="1">
      <c r="A45" s="19" t="s">
        <v>1006</v>
      </c>
      <c r="B45" s="301" t="s">
        <v>1146</v>
      </c>
      <c r="C45" s="49"/>
      <c r="D45" s="49"/>
      <c r="E45" s="49"/>
    </row>
    <row r="46" spans="1:5" s="2" customFormat="1" ht="12" customHeight="1">
      <c r="A46" s="19" t="s">
        <v>1007</v>
      </c>
      <c r="B46" s="301" t="s">
        <v>958</v>
      </c>
      <c r="C46" s="49"/>
      <c r="D46" s="49"/>
      <c r="E46" s="49"/>
    </row>
    <row r="47" spans="1:5" s="2" customFormat="1" ht="12" customHeight="1" thickBot="1">
      <c r="A47" s="22" t="s">
        <v>1142</v>
      </c>
      <c r="B47" s="302" t="s">
        <v>1307</v>
      </c>
      <c r="C47" s="103">
        <v>67355</v>
      </c>
      <c r="D47" s="103">
        <v>67355</v>
      </c>
      <c r="E47" s="103">
        <v>11</v>
      </c>
    </row>
    <row r="48" spans="1:5" s="2" customFormat="1" ht="12" customHeight="1" thickBot="1">
      <c r="A48" s="33" t="s">
        <v>1149</v>
      </c>
      <c r="B48" s="294" t="s">
        <v>1150</v>
      </c>
      <c r="C48" s="55">
        <f>SUM(C49:C51)</f>
        <v>6238</v>
      </c>
      <c r="D48" s="55">
        <f>SUM(D49:D51)</f>
        <v>8683</v>
      </c>
      <c r="E48" s="55">
        <f>SUM(E49:E51)</f>
        <v>8683</v>
      </c>
    </row>
    <row r="49" spans="1:5" s="2" customFormat="1" ht="12" customHeight="1">
      <c r="A49" s="21" t="s">
        <v>1002</v>
      </c>
      <c r="B49" s="299" t="s">
        <v>1152</v>
      </c>
      <c r="C49" s="29"/>
      <c r="D49" s="29"/>
      <c r="E49" s="29"/>
    </row>
    <row r="50" spans="1:5" s="2" customFormat="1" ht="12" customHeight="1">
      <c r="A50" s="18" t="s">
        <v>1003</v>
      </c>
      <c r="B50" s="295" t="s">
        <v>1153</v>
      </c>
      <c r="C50" s="26">
        <v>6238</v>
      </c>
      <c r="D50" s="26">
        <v>8683</v>
      </c>
      <c r="E50" s="26">
        <v>8683</v>
      </c>
    </row>
    <row r="51" spans="1:5" s="2" customFormat="1" ht="12" customHeight="1" thickBot="1">
      <c r="A51" s="22" t="s">
        <v>1151</v>
      </c>
      <c r="B51" s="303" t="s">
        <v>1081</v>
      </c>
      <c r="C51" s="30"/>
      <c r="D51" s="30"/>
      <c r="E51" s="30"/>
    </row>
    <row r="52" spans="1:5" s="2" customFormat="1" ht="12" customHeight="1" thickBot="1">
      <c r="A52" s="33" t="s">
        <v>920</v>
      </c>
      <c r="B52" s="294" t="s">
        <v>1154</v>
      </c>
      <c r="C52" s="55">
        <f>+C53+C54</f>
        <v>0</v>
      </c>
      <c r="D52" s="55">
        <f>+D53+D54</f>
        <v>0</v>
      </c>
      <c r="E52" s="55">
        <f>+E53+E54</f>
        <v>0</v>
      </c>
    </row>
    <row r="53" spans="1:5" s="2" customFormat="1" ht="12" customHeight="1">
      <c r="A53" s="21" t="s">
        <v>1155</v>
      </c>
      <c r="B53" s="295" t="s">
        <v>1057</v>
      </c>
      <c r="C53" s="255"/>
      <c r="D53" s="255"/>
      <c r="E53" s="255"/>
    </row>
    <row r="54" spans="1:5" s="2" customFormat="1" ht="12" customHeight="1" thickBot="1">
      <c r="A54" s="18" t="s">
        <v>1156</v>
      </c>
      <c r="B54" s="295" t="s">
        <v>1058</v>
      </c>
      <c r="C54" s="50"/>
      <c r="D54" s="50"/>
      <c r="E54" s="50"/>
    </row>
    <row r="55" spans="1:7" s="2" customFormat="1" ht="17.25" customHeight="1" thickBot="1">
      <c r="A55" s="33" t="s">
        <v>1157</v>
      </c>
      <c r="B55" s="294" t="s">
        <v>1158</v>
      </c>
      <c r="C55" s="122"/>
      <c r="D55" s="122"/>
      <c r="E55" s="122"/>
      <c r="G55" s="56"/>
    </row>
    <row r="56" spans="1:5" s="2" customFormat="1" ht="12" customHeight="1" thickBot="1">
      <c r="A56" s="33" t="s">
        <v>922</v>
      </c>
      <c r="B56" s="304" t="s">
        <v>1159</v>
      </c>
      <c r="C56" s="57">
        <f>+C6+C24+C34+C48+C52+C55</f>
        <v>292146</v>
      </c>
      <c r="D56" s="57">
        <f>+D6+D24+D34+D48+D52+D55</f>
        <v>533116</v>
      </c>
      <c r="E56" s="57">
        <f>+E6+E24+E34+E48+E52+E55</f>
        <v>462275</v>
      </c>
    </row>
    <row r="57" spans="1:5" s="2" customFormat="1" ht="12" customHeight="1" thickBot="1">
      <c r="A57" s="107" t="s">
        <v>923</v>
      </c>
      <c r="B57" s="305" t="s">
        <v>1325</v>
      </c>
      <c r="C57" s="69">
        <f>SUM(C58:C59)</f>
        <v>0</v>
      </c>
      <c r="D57" s="69">
        <f>SUM(D58:D59)</f>
        <v>0</v>
      </c>
      <c r="E57" s="69">
        <f>SUM(E58:E59)</f>
        <v>0</v>
      </c>
    </row>
    <row r="58" spans="1:5" s="2" customFormat="1" ht="12" customHeight="1">
      <c r="A58" s="132" t="s">
        <v>1068</v>
      </c>
      <c r="B58" s="306" t="s">
        <v>1160</v>
      </c>
      <c r="C58" s="130"/>
      <c r="D58" s="130"/>
      <c r="E58" s="130"/>
    </row>
    <row r="59" spans="1:5" s="2" customFormat="1" ht="12" customHeight="1" thickBot="1">
      <c r="A59" s="134" t="s">
        <v>1069</v>
      </c>
      <c r="B59" s="307" t="s">
        <v>1161</v>
      </c>
      <c r="C59" s="136"/>
      <c r="D59" s="136"/>
      <c r="E59" s="136"/>
    </row>
    <row r="60" spans="1:5" s="2" customFormat="1" ht="12" customHeight="1" thickBot="1">
      <c r="A60" s="107" t="s">
        <v>924</v>
      </c>
      <c r="B60" s="305" t="s">
        <v>1162</v>
      </c>
      <c r="C60" s="69">
        <f>SUM(C61,C68)</f>
        <v>31219</v>
      </c>
      <c r="D60" s="69">
        <f>SUM(D61,D68)</f>
        <v>31219</v>
      </c>
      <c r="E60" s="69">
        <f>SUM(E61,E68)</f>
        <v>0</v>
      </c>
    </row>
    <row r="61" spans="1:5" s="2" customFormat="1" ht="12" customHeight="1">
      <c r="A61" s="23" t="s">
        <v>1163</v>
      </c>
      <c r="B61" s="300" t="s">
        <v>1179</v>
      </c>
      <c r="C61" s="152">
        <f>SUM(C62:C67)</f>
        <v>31219</v>
      </c>
      <c r="D61" s="152">
        <f>SUM(D62:D67)</f>
        <v>31219</v>
      </c>
      <c r="E61" s="152">
        <f>SUM(E62:E67)</f>
        <v>0</v>
      </c>
    </row>
    <row r="62" spans="1:5" s="2" customFormat="1" ht="12" customHeight="1">
      <c r="A62" s="21" t="s">
        <v>1178</v>
      </c>
      <c r="B62" s="308" t="s">
        <v>1180</v>
      </c>
      <c r="C62" s="49"/>
      <c r="D62" s="49"/>
      <c r="E62" s="49"/>
    </row>
    <row r="63" spans="1:5" s="2" customFormat="1" ht="12" customHeight="1">
      <c r="A63" s="21" t="s">
        <v>1164</v>
      </c>
      <c r="B63" s="308" t="s">
        <v>1181</v>
      </c>
      <c r="C63" s="49">
        <v>31219</v>
      </c>
      <c r="D63" s="49">
        <v>31219</v>
      </c>
      <c r="E63" s="49"/>
    </row>
    <row r="64" spans="1:5" s="2" customFormat="1" ht="12" customHeight="1">
      <c r="A64" s="21" t="s">
        <v>1165</v>
      </c>
      <c r="B64" s="308" t="s">
        <v>1182</v>
      </c>
      <c r="C64" s="50"/>
      <c r="D64" s="50"/>
      <c r="E64" s="50"/>
    </row>
    <row r="65" spans="1:5" s="2" customFormat="1" ht="12" customHeight="1">
      <c r="A65" s="21" t="s">
        <v>1166</v>
      </c>
      <c r="B65" s="308" t="s">
        <v>1183</v>
      </c>
      <c r="C65" s="103"/>
      <c r="D65" s="103"/>
      <c r="E65" s="103"/>
    </row>
    <row r="66" spans="1:5" s="2" customFormat="1" ht="12" customHeight="1">
      <c r="A66" s="21" t="s">
        <v>1167</v>
      </c>
      <c r="B66" s="308" t="s">
        <v>1184</v>
      </c>
      <c r="C66" s="103"/>
      <c r="D66" s="103"/>
      <c r="E66" s="103"/>
    </row>
    <row r="67" spans="1:5" s="2" customFormat="1" ht="12" customHeight="1">
      <c r="A67" s="21" t="s">
        <v>1169</v>
      </c>
      <c r="B67" s="308" t="s">
        <v>1186</v>
      </c>
      <c r="C67" s="103"/>
      <c r="D67" s="103"/>
      <c r="E67" s="103"/>
    </row>
    <row r="68" spans="1:5" s="2" customFormat="1" ht="12" customHeight="1">
      <c r="A68" s="21" t="s">
        <v>1170</v>
      </c>
      <c r="B68" s="300" t="s">
        <v>1187</v>
      </c>
      <c r="C68" s="151">
        <f>SUM(C69:C75)</f>
        <v>0</v>
      </c>
      <c r="D68" s="151">
        <f>SUM(D69:D75)</f>
        <v>0</v>
      </c>
      <c r="E68" s="151">
        <f>SUM(E69:E75)</f>
        <v>0</v>
      </c>
    </row>
    <row r="69" spans="1:5" s="2" customFormat="1" ht="12" customHeight="1">
      <c r="A69" s="21" t="s">
        <v>1171</v>
      </c>
      <c r="B69" s="308" t="s">
        <v>1180</v>
      </c>
      <c r="C69" s="49"/>
      <c r="D69" s="49"/>
      <c r="E69" s="49"/>
    </row>
    <row r="70" spans="1:5" s="2" customFormat="1" ht="12" customHeight="1">
      <c r="A70" s="21" t="s">
        <v>1172</v>
      </c>
      <c r="B70" s="308" t="s">
        <v>1082</v>
      </c>
      <c r="C70" s="49">
        <v>0</v>
      </c>
      <c r="D70" s="49">
        <v>0</v>
      </c>
      <c r="E70" s="49"/>
    </row>
    <row r="71" spans="1:5" s="2" customFormat="1" ht="12" customHeight="1">
      <c r="A71" s="21" t="s">
        <v>1173</v>
      </c>
      <c r="B71" s="308" t="s">
        <v>1083</v>
      </c>
      <c r="C71" s="50"/>
      <c r="D71" s="50"/>
      <c r="E71" s="50"/>
    </row>
    <row r="72" spans="1:5" s="2" customFormat="1" ht="12" customHeight="1">
      <c r="A72" s="21" t="s">
        <v>1174</v>
      </c>
      <c r="B72" s="308" t="s">
        <v>1182</v>
      </c>
      <c r="C72" s="49"/>
      <c r="D72" s="49"/>
      <c r="E72" s="49"/>
    </row>
    <row r="73" spans="1:5" s="2" customFormat="1" ht="12" customHeight="1">
      <c r="A73" s="18" t="s">
        <v>1175</v>
      </c>
      <c r="B73" s="302" t="s">
        <v>1188</v>
      </c>
      <c r="C73" s="26"/>
      <c r="D73" s="26"/>
      <c r="E73" s="26"/>
    </row>
    <row r="74" spans="1:5" s="2" customFormat="1" ht="12" customHeight="1">
      <c r="A74" s="19" t="s">
        <v>1176</v>
      </c>
      <c r="B74" s="302" t="s">
        <v>1184</v>
      </c>
      <c r="C74" s="27"/>
      <c r="D74" s="27"/>
      <c r="E74" s="27"/>
    </row>
    <row r="75" spans="1:5" s="2" customFormat="1" ht="12" customHeight="1" thickBot="1">
      <c r="A75" s="24" t="s">
        <v>1177</v>
      </c>
      <c r="B75" s="309" t="s">
        <v>1189</v>
      </c>
      <c r="C75" s="25"/>
      <c r="D75" s="25"/>
      <c r="E75" s="25"/>
    </row>
    <row r="76" spans="1:6" s="2" customFormat="1" ht="26.25" customHeight="1" thickBot="1">
      <c r="A76" s="33" t="s">
        <v>925</v>
      </c>
      <c r="B76" s="310" t="s">
        <v>822</v>
      </c>
      <c r="C76" s="55">
        <f>+C56+C57+C60</f>
        <v>323365</v>
      </c>
      <c r="D76" s="55">
        <f>+D56+D57+D60</f>
        <v>564335</v>
      </c>
      <c r="E76" s="55">
        <f>+E56+E57+E60</f>
        <v>462275</v>
      </c>
      <c r="F76" s="124"/>
    </row>
    <row r="77" spans="1:6" s="2" customFormat="1" ht="15" customHeight="1" thickBot="1">
      <c r="A77" s="818" t="s">
        <v>926</v>
      </c>
      <c r="B77" s="310" t="s">
        <v>821</v>
      </c>
      <c r="C77" s="829"/>
      <c r="D77" s="830"/>
      <c r="E77" s="828">
        <v>5683</v>
      </c>
      <c r="F77" s="148"/>
    </row>
    <row r="78" spans="1:6" s="2" customFormat="1" ht="15" customHeight="1" thickBot="1">
      <c r="A78" s="818" t="s">
        <v>927</v>
      </c>
      <c r="B78" s="310" t="s">
        <v>823</v>
      </c>
      <c r="C78" s="819">
        <f>+C76+C77</f>
        <v>323365</v>
      </c>
      <c r="D78" s="313">
        <f>+D76+D77</f>
        <v>564335</v>
      </c>
      <c r="E78" s="272">
        <f>+E76+E77</f>
        <v>467958</v>
      </c>
      <c r="F78" s="148"/>
    </row>
    <row r="79" spans="1:5" s="2" customFormat="1" ht="22.5" customHeight="1">
      <c r="A79" s="1066"/>
      <c r="B79" s="1066"/>
      <c r="C79" s="1066"/>
      <c r="D79" s="1066"/>
      <c r="E79" s="1066"/>
    </row>
    <row r="80" spans="1:5" s="2" customFormat="1" ht="12.75" customHeight="1">
      <c r="A80" s="6"/>
      <c r="B80" s="7"/>
      <c r="C80" s="7"/>
      <c r="D80" s="7"/>
      <c r="E80" s="1"/>
    </row>
    <row r="81" spans="1:5" ht="16.5" customHeight="1">
      <c r="A81" s="1069" t="s">
        <v>942</v>
      </c>
      <c r="B81" s="1069"/>
      <c r="C81" s="1069"/>
      <c r="D81" s="1069"/>
      <c r="E81" s="1069"/>
    </row>
    <row r="82" spans="1:5" ht="16.5" customHeight="1" thickBot="1">
      <c r="A82" s="1067" t="s">
        <v>1076</v>
      </c>
      <c r="B82" s="1067"/>
      <c r="C82" s="129"/>
      <c r="D82" s="129"/>
      <c r="E82" s="128"/>
    </row>
    <row r="83" spans="1:5" ht="16.5" customHeight="1" thickBot="1">
      <c r="A83" s="1062" t="s">
        <v>911</v>
      </c>
      <c r="B83" s="1064" t="s">
        <v>943</v>
      </c>
      <c r="C83" s="1060" t="s">
        <v>1327</v>
      </c>
      <c r="D83" s="1060"/>
      <c r="E83" s="1061"/>
    </row>
    <row r="84" spans="1:5" ht="30.75" customHeight="1" thickBot="1">
      <c r="A84" s="1063"/>
      <c r="B84" s="1065"/>
      <c r="C84" s="311" t="s">
        <v>1328</v>
      </c>
      <c r="D84" s="311" t="s">
        <v>1329</v>
      </c>
      <c r="E84" s="165" t="s">
        <v>1330</v>
      </c>
    </row>
    <row r="85" spans="1:5" s="53" customFormat="1" ht="12" customHeight="1" thickBot="1">
      <c r="A85" s="46">
        <v>1</v>
      </c>
      <c r="B85" s="47">
        <v>2</v>
      </c>
      <c r="C85" s="314">
        <v>4</v>
      </c>
      <c r="D85" s="314">
        <v>5</v>
      </c>
      <c r="E85" s="312">
        <v>6</v>
      </c>
    </row>
    <row r="86" spans="1:5" ht="12" customHeight="1" thickBot="1">
      <c r="A86" s="35" t="s">
        <v>913</v>
      </c>
      <c r="B86" s="326" t="s">
        <v>1190</v>
      </c>
      <c r="C86" s="58">
        <f>SUM(C87:C91)</f>
        <v>247058</v>
      </c>
      <c r="D86" s="58">
        <f>SUM(D87:D91)</f>
        <v>434965</v>
      </c>
      <c r="E86" s="58">
        <f>SUM(E87:E91)</f>
        <v>394012</v>
      </c>
    </row>
    <row r="87" spans="1:5" ht="12" customHeight="1">
      <c r="A87" s="23" t="s">
        <v>1008</v>
      </c>
      <c r="B87" s="296" t="s">
        <v>944</v>
      </c>
      <c r="C87" s="16">
        <v>110381</v>
      </c>
      <c r="D87" s="16">
        <v>196771</v>
      </c>
      <c r="E87" s="16">
        <v>186791</v>
      </c>
    </row>
    <row r="88" spans="1:5" ht="12" customHeight="1">
      <c r="A88" s="19" t="s">
        <v>1009</v>
      </c>
      <c r="B88" s="295" t="s">
        <v>1191</v>
      </c>
      <c r="C88" s="10">
        <v>28834</v>
      </c>
      <c r="D88" s="10">
        <v>40718</v>
      </c>
      <c r="E88" s="10">
        <v>38623</v>
      </c>
    </row>
    <row r="89" spans="1:5" ht="12" customHeight="1">
      <c r="A89" s="19" t="s">
        <v>1010</v>
      </c>
      <c r="B89" s="295" t="s">
        <v>1056</v>
      </c>
      <c r="C89" s="14">
        <v>87825</v>
      </c>
      <c r="D89" s="14">
        <v>131211</v>
      </c>
      <c r="E89" s="14">
        <v>103636</v>
      </c>
    </row>
    <row r="90" spans="1:5" ht="12" customHeight="1">
      <c r="A90" s="19" t="s">
        <v>1011</v>
      </c>
      <c r="B90" s="295" t="s">
        <v>1192</v>
      </c>
      <c r="C90" s="1024"/>
      <c r="D90" s="1024">
        <v>224</v>
      </c>
      <c r="E90" s="10">
        <v>224</v>
      </c>
    </row>
    <row r="91" spans="1:5" ht="12" customHeight="1">
      <c r="A91" s="19" t="s">
        <v>1021</v>
      </c>
      <c r="B91" s="297" t="s">
        <v>1193</v>
      </c>
      <c r="C91" s="1023">
        <f>SUM(C92:C100)</f>
        <v>20018</v>
      </c>
      <c r="D91" s="1023">
        <f>SUM(D92:D100)</f>
        <v>66041</v>
      </c>
      <c r="E91" s="1023">
        <f>SUM(E92:E100)</f>
        <v>64738</v>
      </c>
    </row>
    <row r="92" spans="1:5" ht="12" customHeight="1">
      <c r="A92" s="19" t="s">
        <v>1012</v>
      </c>
      <c r="B92" s="295" t="s">
        <v>1244</v>
      </c>
      <c r="C92" s="111"/>
      <c r="D92" s="14"/>
      <c r="E92" s="14"/>
    </row>
    <row r="93" spans="1:5" ht="12" customHeight="1">
      <c r="A93" s="19" t="s">
        <v>1013</v>
      </c>
      <c r="B93" s="327" t="s">
        <v>1245</v>
      </c>
      <c r="C93" s="14">
        <v>19171</v>
      </c>
      <c r="D93" s="14">
        <v>57091</v>
      </c>
      <c r="E93" s="14">
        <v>55796</v>
      </c>
    </row>
    <row r="94" spans="1:5" ht="12" customHeight="1">
      <c r="A94" s="19"/>
      <c r="B94" s="327" t="s">
        <v>536</v>
      </c>
      <c r="C94" s="14">
        <v>0</v>
      </c>
      <c r="D94" s="14">
        <v>0</v>
      </c>
      <c r="E94" s="14">
        <v>0</v>
      </c>
    </row>
    <row r="95" spans="1:5" ht="12" customHeight="1">
      <c r="A95" s="19" t="s">
        <v>1022</v>
      </c>
      <c r="B95" s="327" t="s">
        <v>1246</v>
      </c>
      <c r="C95" s="14"/>
      <c r="D95" s="14"/>
      <c r="E95" s="14"/>
    </row>
    <row r="96" spans="1:5" ht="12" customHeight="1">
      <c r="A96" s="19" t="s">
        <v>1023</v>
      </c>
      <c r="B96" s="328" t="s">
        <v>1247</v>
      </c>
      <c r="C96" s="14">
        <v>847</v>
      </c>
      <c r="D96" s="14">
        <v>6202</v>
      </c>
      <c r="E96" s="14">
        <v>6194</v>
      </c>
    </row>
    <row r="97" spans="1:5" ht="12" customHeight="1">
      <c r="A97" s="19" t="s">
        <v>1024</v>
      </c>
      <c r="B97" s="328" t="s">
        <v>1248</v>
      </c>
      <c r="C97" s="14"/>
      <c r="D97" s="14">
        <v>2748</v>
      </c>
      <c r="E97" s="14">
        <v>2748</v>
      </c>
    </row>
    <row r="98" spans="1:5" ht="12" customHeight="1">
      <c r="A98" s="18" t="s">
        <v>1025</v>
      </c>
      <c r="B98" s="329" t="s">
        <v>1249</v>
      </c>
      <c r="C98" s="14"/>
      <c r="D98" s="14"/>
      <c r="E98" s="14"/>
    </row>
    <row r="99" spans="1:5" ht="12" customHeight="1">
      <c r="A99" s="19" t="s">
        <v>1027</v>
      </c>
      <c r="B99" s="329" t="s">
        <v>1250</v>
      </c>
      <c r="C99" s="14"/>
      <c r="D99" s="14"/>
      <c r="E99" s="14"/>
    </row>
    <row r="100" spans="1:5" ht="12" customHeight="1" thickBot="1">
      <c r="A100" s="24" t="s">
        <v>1194</v>
      </c>
      <c r="B100" s="330" t="s">
        <v>1251</v>
      </c>
      <c r="C100" s="32"/>
      <c r="D100" s="32"/>
      <c r="E100" s="32"/>
    </row>
    <row r="101" spans="1:5" ht="12" customHeight="1" thickBot="1">
      <c r="A101" s="33" t="s">
        <v>914</v>
      </c>
      <c r="B101" s="331" t="s">
        <v>1195</v>
      </c>
      <c r="C101" s="59">
        <f>SUM(C102:C108)</f>
        <v>73263</v>
      </c>
      <c r="D101" s="59">
        <f>SUM(D102:D108)</f>
        <v>95883</v>
      </c>
      <c r="E101" s="59">
        <f>SUM(E102:E108)</f>
        <v>30246</v>
      </c>
    </row>
    <row r="102" spans="1:5" ht="12" customHeight="1">
      <c r="A102" s="21" t="s">
        <v>1014</v>
      </c>
      <c r="B102" s="295" t="s">
        <v>1196</v>
      </c>
      <c r="C102" s="12">
        <v>24958</v>
      </c>
      <c r="D102" s="12">
        <v>47578</v>
      </c>
      <c r="E102" s="12">
        <v>29802</v>
      </c>
    </row>
    <row r="103" spans="1:5" ht="12" customHeight="1">
      <c r="A103" s="21" t="s">
        <v>1015</v>
      </c>
      <c r="B103" s="295" t="s">
        <v>1197</v>
      </c>
      <c r="C103" s="10">
        <v>48305</v>
      </c>
      <c r="D103" s="10">
        <v>48305</v>
      </c>
      <c r="E103" s="10">
        <v>444</v>
      </c>
    </row>
    <row r="104" spans="1:5" ht="12" customHeight="1">
      <c r="A104" s="21" t="s">
        <v>1016</v>
      </c>
      <c r="B104" s="295" t="s">
        <v>1198</v>
      </c>
      <c r="C104" s="10"/>
      <c r="D104" s="10"/>
      <c r="E104" s="10"/>
    </row>
    <row r="105" spans="1:5" ht="12" customHeight="1">
      <c r="A105" s="21" t="s">
        <v>1017</v>
      </c>
      <c r="B105" s="295" t="s">
        <v>1199</v>
      </c>
      <c r="C105" s="10"/>
      <c r="D105" s="10"/>
      <c r="E105" s="10"/>
    </row>
    <row r="106" spans="1:5" ht="12" customHeight="1">
      <c r="A106" s="21" t="s">
        <v>1018</v>
      </c>
      <c r="B106" s="295" t="s">
        <v>1204</v>
      </c>
      <c r="C106" s="10"/>
      <c r="D106" s="10"/>
      <c r="E106" s="10"/>
    </row>
    <row r="107" spans="1:5" ht="24" customHeight="1">
      <c r="A107" s="21" t="s">
        <v>1026</v>
      </c>
      <c r="B107" s="295" t="s">
        <v>1205</v>
      </c>
      <c r="C107" s="10"/>
      <c r="D107" s="10"/>
      <c r="E107" s="10"/>
    </row>
    <row r="108" spans="1:5" ht="12" customHeight="1">
      <c r="A108" s="21" t="s">
        <v>1031</v>
      </c>
      <c r="B108" s="295" t="s">
        <v>1206</v>
      </c>
      <c r="C108" s="10"/>
      <c r="D108" s="10"/>
      <c r="E108" s="10"/>
    </row>
    <row r="109" spans="1:5" ht="12" customHeight="1">
      <c r="A109" s="21" t="s">
        <v>1200</v>
      </c>
      <c r="B109" s="295" t="s">
        <v>1240</v>
      </c>
      <c r="C109" s="10"/>
      <c r="D109" s="10"/>
      <c r="E109" s="10"/>
    </row>
    <row r="110" spans="1:5" ht="12" customHeight="1">
      <c r="A110" s="21" t="s">
        <v>1201</v>
      </c>
      <c r="B110" s="327" t="s">
        <v>1241</v>
      </c>
      <c r="C110" s="10"/>
      <c r="D110" s="10"/>
      <c r="E110" s="10"/>
    </row>
    <row r="111" spans="1:5" ht="12" customHeight="1">
      <c r="A111" s="18" t="s">
        <v>1202</v>
      </c>
      <c r="B111" s="327" t="s">
        <v>1242</v>
      </c>
      <c r="C111" s="14"/>
      <c r="D111" s="14"/>
      <c r="E111" s="14"/>
    </row>
    <row r="112" spans="1:5" ht="12" customHeight="1" thickBot="1">
      <c r="A112" s="22" t="s">
        <v>1203</v>
      </c>
      <c r="B112" s="327" t="s">
        <v>1243</v>
      </c>
      <c r="C112" s="14"/>
      <c r="D112" s="14"/>
      <c r="E112" s="14"/>
    </row>
    <row r="113" spans="1:5" ht="12" customHeight="1" thickBot="1">
      <c r="A113" s="33" t="s">
        <v>915</v>
      </c>
      <c r="B113" s="331" t="s">
        <v>1207</v>
      </c>
      <c r="C113" s="173"/>
      <c r="D113" s="173"/>
      <c r="E113" s="173"/>
    </row>
    <row r="114" spans="1:5" ht="12" customHeight="1" thickBot="1">
      <c r="A114" s="33" t="s">
        <v>916</v>
      </c>
      <c r="B114" s="331" t="s">
        <v>1208</v>
      </c>
      <c r="C114" s="59">
        <f>SUM(C115:C116)</f>
        <v>0</v>
      </c>
      <c r="D114" s="59">
        <f>SUM(D115:D116)</f>
        <v>0</v>
      </c>
      <c r="E114" s="59">
        <f>SUM(E115:E116)</f>
        <v>0</v>
      </c>
    </row>
    <row r="115" spans="1:5" ht="12" customHeight="1">
      <c r="A115" s="21" t="s">
        <v>990</v>
      </c>
      <c r="B115" s="299" t="s">
        <v>961</v>
      </c>
      <c r="C115" s="12"/>
      <c r="D115" s="12"/>
      <c r="E115" s="12"/>
    </row>
    <row r="116" spans="1:5" ht="12" customHeight="1" thickBot="1">
      <c r="A116" s="19" t="s">
        <v>991</v>
      </c>
      <c r="B116" s="295" t="s">
        <v>962</v>
      </c>
      <c r="C116" s="10"/>
      <c r="D116" s="10"/>
      <c r="E116" s="10"/>
    </row>
    <row r="117" spans="1:5" ht="12" customHeight="1" thickBot="1">
      <c r="A117" s="33" t="s">
        <v>917</v>
      </c>
      <c r="B117" s="332" t="s">
        <v>1084</v>
      </c>
      <c r="C117" s="59">
        <f>+C86+C101+C113+C114</f>
        <v>320321</v>
      </c>
      <c r="D117" s="59">
        <f>+D86+D101+D113+D114</f>
        <v>530848</v>
      </c>
      <c r="E117" s="59">
        <f>+E86+E101+E113+E114</f>
        <v>424258</v>
      </c>
    </row>
    <row r="118" spans="1:5" ht="12" customHeight="1" thickBot="1">
      <c r="A118" s="33" t="s">
        <v>918</v>
      </c>
      <c r="B118" s="331" t="s">
        <v>1209</v>
      </c>
      <c r="C118" s="59">
        <f>SUM(C119,C128)</f>
        <v>3044</v>
      </c>
      <c r="D118" s="59">
        <f>SUM(D119,D128)</f>
        <v>33487</v>
      </c>
      <c r="E118" s="59">
        <f>SUM(E119,E128)</f>
        <v>19785</v>
      </c>
    </row>
    <row r="119" spans="1:5" ht="12" customHeight="1">
      <c r="A119" s="21" t="s">
        <v>995</v>
      </c>
      <c r="B119" s="300" t="s">
        <v>1216</v>
      </c>
      <c r="C119" s="174">
        <f>SUM(C120:C127)</f>
        <v>0</v>
      </c>
      <c r="D119" s="174">
        <f>SUM(D120:D127)</f>
        <v>0</v>
      </c>
      <c r="E119" s="174">
        <f>SUM(E120:E127)</f>
        <v>0</v>
      </c>
    </row>
    <row r="120" spans="1:5" ht="12" customHeight="1">
      <c r="A120" s="21" t="s">
        <v>998</v>
      </c>
      <c r="B120" s="308" t="s">
        <v>1217</v>
      </c>
      <c r="C120" s="10"/>
      <c r="D120" s="10"/>
      <c r="E120" s="10"/>
    </row>
    <row r="121" spans="1:5" ht="12" customHeight="1">
      <c r="A121" s="21" t="s">
        <v>999</v>
      </c>
      <c r="B121" s="308" t="s">
        <v>1218</v>
      </c>
      <c r="C121" s="10"/>
      <c r="D121" s="10"/>
      <c r="E121" s="10"/>
    </row>
    <row r="122" spans="1:5" ht="12" customHeight="1">
      <c r="A122" s="21" t="s">
        <v>1000</v>
      </c>
      <c r="B122" s="308" t="s">
        <v>1085</v>
      </c>
      <c r="C122" s="10"/>
      <c r="D122" s="10"/>
      <c r="E122" s="10"/>
    </row>
    <row r="123" spans="1:5" ht="12" customHeight="1">
      <c r="A123" s="21" t="s">
        <v>1001</v>
      </c>
      <c r="B123" s="308" t="s">
        <v>1086</v>
      </c>
      <c r="C123" s="10"/>
      <c r="D123" s="10"/>
      <c r="E123" s="10"/>
    </row>
    <row r="124" spans="1:5" ht="12" customHeight="1">
      <c r="A124" s="21" t="s">
        <v>1141</v>
      </c>
      <c r="B124" s="308" t="s">
        <v>1219</v>
      </c>
      <c r="C124" s="10"/>
      <c r="D124" s="10"/>
      <c r="E124" s="10"/>
    </row>
    <row r="125" spans="1:5" ht="12" customHeight="1">
      <c r="A125" s="21" t="s">
        <v>1210</v>
      </c>
      <c r="B125" s="308" t="s">
        <v>1220</v>
      </c>
      <c r="C125" s="10"/>
      <c r="D125" s="10"/>
      <c r="E125" s="10"/>
    </row>
    <row r="126" spans="1:5" ht="12" customHeight="1">
      <c r="A126" s="21" t="s">
        <v>1211</v>
      </c>
      <c r="B126" s="308" t="s">
        <v>1221</v>
      </c>
      <c r="C126" s="10"/>
      <c r="D126" s="10"/>
      <c r="E126" s="10"/>
    </row>
    <row r="127" spans="1:5" ht="12" customHeight="1">
      <c r="A127" s="21" t="s">
        <v>1212</v>
      </c>
      <c r="B127" s="308" t="s">
        <v>1055</v>
      </c>
      <c r="C127" s="10"/>
      <c r="D127" s="10"/>
      <c r="E127" s="10"/>
    </row>
    <row r="128" spans="1:5" ht="12" customHeight="1">
      <c r="A128" s="21" t="s">
        <v>996</v>
      </c>
      <c r="B128" s="300" t="s">
        <v>1222</v>
      </c>
      <c r="C128" s="174">
        <f>SUM(C129:C136)</f>
        <v>3044</v>
      </c>
      <c r="D128" s="174">
        <f>SUM(D129:D136)</f>
        <v>33487</v>
      </c>
      <c r="E128" s="174">
        <f>SUM(E129:E136)</f>
        <v>19785</v>
      </c>
    </row>
    <row r="129" spans="1:5" ht="12" customHeight="1">
      <c r="A129" s="21" t="s">
        <v>1004</v>
      </c>
      <c r="B129" s="308" t="s">
        <v>1217</v>
      </c>
      <c r="C129" s="10"/>
      <c r="D129" s="10"/>
      <c r="E129" s="10"/>
    </row>
    <row r="130" spans="1:5" ht="12" customHeight="1">
      <c r="A130" s="21" t="s">
        <v>1005</v>
      </c>
      <c r="B130" s="308" t="s">
        <v>1223</v>
      </c>
      <c r="C130" s="10"/>
      <c r="D130" s="10"/>
      <c r="E130" s="10"/>
    </row>
    <row r="131" spans="1:5" ht="12" customHeight="1">
      <c r="A131" s="21" t="s">
        <v>1006</v>
      </c>
      <c r="B131" s="308" t="s">
        <v>1085</v>
      </c>
      <c r="C131" s="10"/>
      <c r="D131" s="10"/>
      <c r="E131" s="10"/>
    </row>
    <row r="132" spans="1:5" ht="12" customHeight="1">
      <c r="A132" s="21" t="s">
        <v>1007</v>
      </c>
      <c r="B132" s="308" t="s">
        <v>1086</v>
      </c>
      <c r="C132" s="111">
        <v>3044</v>
      </c>
      <c r="D132" s="111">
        <v>33487</v>
      </c>
      <c r="E132" s="111">
        <v>19785</v>
      </c>
    </row>
    <row r="133" spans="1:5" ht="12" customHeight="1">
      <c r="A133" s="21" t="s">
        <v>1142</v>
      </c>
      <c r="B133" s="308" t="s">
        <v>1219</v>
      </c>
      <c r="C133" s="10"/>
      <c r="D133" s="10"/>
      <c r="E133" s="10"/>
    </row>
    <row r="134" spans="1:5" ht="12" customHeight="1">
      <c r="A134" s="21" t="s">
        <v>1213</v>
      </c>
      <c r="B134" s="308" t="s">
        <v>1224</v>
      </c>
      <c r="C134" s="14"/>
      <c r="D134" s="14"/>
      <c r="E134" s="14"/>
    </row>
    <row r="135" spans="1:5" ht="12" customHeight="1">
      <c r="A135" s="21" t="s">
        <v>1214</v>
      </c>
      <c r="B135" s="308" t="s">
        <v>1221</v>
      </c>
      <c r="C135" s="14"/>
      <c r="D135" s="14"/>
      <c r="E135" s="14"/>
    </row>
    <row r="136" spans="1:5" ht="12" customHeight="1" thickBot="1">
      <c r="A136" s="21" t="s">
        <v>1215</v>
      </c>
      <c r="B136" s="308" t="s">
        <v>1225</v>
      </c>
      <c r="C136" s="125"/>
      <c r="D136" s="125"/>
      <c r="E136" s="125"/>
    </row>
    <row r="137" spans="1:11" ht="15" customHeight="1" thickBot="1">
      <c r="A137" s="33" t="s">
        <v>919</v>
      </c>
      <c r="B137" s="333" t="s">
        <v>875</v>
      </c>
      <c r="C137" s="59">
        <f>SUM(C117,C118)</f>
        <v>323365</v>
      </c>
      <c r="D137" s="59">
        <f>SUM(D117,D118)</f>
        <v>564335</v>
      </c>
      <c r="E137" s="59">
        <f>SUM(E117,E118)</f>
        <v>444043</v>
      </c>
      <c r="H137" s="56"/>
      <c r="I137" s="112"/>
      <c r="J137" s="112"/>
      <c r="K137" s="112"/>
    </row>
    <row r="138" spans="1:11" ht="15" customHeight="1" thickBot="1">
      <c r="A138" s="823" t="s">
        <v>920</v>
      </c>
      <c r="B138" s="820" t="s">
        <v>825</v>
      </c>
      <c r="C138" s="825"/>
      <c r="D138" s="826"/>
      <c r="E138" s="827">
        <v>8236</v>
      </c>
      <c r="H138" s="56"/>
      <c r="I138" s="112"/>
      <c r="J138" s="112"/>
      <c r="K138" s="112"/>
    </row>
    <row r="139" spans="1:11" ht="15" customHeight="1" thickBot="1">
      <c r="A139" s="824" t="s">
        <v>921</v>
      </c>
      <c r="B139" s="820" t="s">
        <v>826</v>
      </c>
      <c r="C139" s="822">
        <f>+C137+C138</f>
        <v>323365</v>
      </c>
      <c r="D139" s="821">
        <f>+D137+D138</f>
        <v>564335</v>
      </c>
      <c r="E139" s="320">
        <f>+E137+E138</f>
        <v>452279</v>
      </c>
      <c r="H139" s="56"/>
      <c r="I139" s="112"/>
      <c r="J139" s="112"/>
      <c r="K139" s="112"/>
    </row>
    <row r="140" spans="1:5" s="2" customFormat="1" ht="12.75" customHeight="1">
      <c r="A140" s="1066"/>
      <c r="B140" s="1066"/>
      <c r="C140" s="1066"/>
      <c r="D140" s="1066"/>
      <c r="E140" s="1066"/>
    </row>
    <row r="142" spans="1:5" ht="15.75">
      <c r="A142" s="1057" t="s">
        <v>1087</v>
      </c>
      <c r="B142" s="1057"/>
      <c r="C142" s="1057"/>
      <c r="D142" s="1057"/>
      <c r="E142" s="1057"/>
    </row>
    <row r="143" spans="1:4" ht="16.5" thickBot="1">
      <c r="A143" s="1067" t="s">
        <v>1077</v>
      </c>
      <c r="B143" s="1067"/>
      <c r="C143" s="267"/>
      <c r="D143" s="267"/>
    </row>
    <row r="144" spans="1:6" ht="23.25" customHeight="1" thickBot="1">
      <c r="A144" s="33">
        <v>1</v>
      </c>
      <c r="B144" s="45" t="s">
        <v>1226</v>
      </c>
      <c r="C144" s="123">
        <f>+C56-C117</f>
        <v>-28175</v>
      </c>
      <c r="D144" s="123">
        <f>+D56-D117</f>
        <v>2268</v>
      </c>
      <c r="E144" s="123">
        <f>+E56-E117</f>
        <v>38017</v>
      </c>
      <c r="F144" s="126"/>
    </row>
    <row r="145" ht="15.75">
      <c r="E145" s="115"/>
    </row>
    <row r="146" spans="1:5" ht="33" customHeight="1">
      <c r="A146" s="1068" t="s">
        <v>1227</v>
      </c>
      <c r="B146" s="1068"/>
      <c r="C146" s="1068"/>
      <c r="D146" s="1068"/>
      <c r="E146" s="1068"/>
    </row>
    <row r="147" spans="1:4" ht="16.5" thickBot="1">
      <c r="A147" s="1067" t="s">
        <v>1078</v>
      </c>
      <c r="B147" s="1067"/>
      <c r="C147" s="267"/>
      <c r="D147" s="267"/>
    </row>
    <row r="148" spans="1:5" ht="12" customHeight="1" thickBot="1">
      <c r="A148" s="33" t="s">
        <v>913</v>
      </c>
      <c r="B148" s="45" t="s">
        <v>1228</v>
      </c>
      <c r="C148" s="118">
        <f>C149-C152</f>
        <v>28175</v>
      </c>
      <c r="D148" s="118">
        <f>D149-D152</f>
        <v>-2268</v>
      </c>
      <c r="E148" s="118">
        <f>E149-E152</f>
        <v>-19785</v>
      </c>
    </row>
    <row r="149" spans="1:5" ht="12.75" customHeight="1">
      <c r="A149" s="23" t="s">
        <v>1008</v>
      </c>
      <c r="B149" s="15" t="s">
        <v>1229</v>
      </c>
      <c r="C149" s="143">
        <f aca="true" t="shared" si="0" ref="C149:E150">+C60</f>
        <v>31219</v>
      </c>
      <c r="D149" s="143">
        <f t="shared" si="0"/>
        <v>31219</v>
      </c>
      <c r="E149" s="143">
        <f t="shared" si="0"/>
        <v>0</v>
      </c>
    </row>
    <row r="150" spans="1:5" ht="12.75" customHeight="1">
      <c r="A150" s="18" t="s">
        <v>1230</v>
      </c>
      <c r="B150" s="8" t="s">
        <v>1236</v>
      </c>
      <c r="C150" s="146">
        <f t="shared" si="0"/>
        <v>31219</v>
      </c>
      <c r="D150" s="146">
        <f t="shared" si="0"/>
        <v>31219</v>
      </c>
      <c r="E150" s="146">
        <f t="shared" si="0"/>
        <v>0</v>
      </c>
    </row>
    <row r="151" spans="1:5" ht="12.75" customHeight="1">
      <c r="A151" s="18" t="s">
        <v>1231</v>
      </c>
      <c r="B151" s="140" t="s">
        <v>1232</v>
      </c>
      <c r="C151" s="141">
        <f>+C68</f>
        <v>0</v>
      </c>
      <c r="D151" s="141">
        <f>+D68</f>
        <v>0</v>
      </c>
      <c r="E151" s="141">
        <f>+E68</f>
        <v>0</v>
      </c>
    </row>
    <row r="152" spans="1:5" ht="12.75" customHeight="1">
      <c r="A152" s="22" t="s">
        <v>1009</v>
      </c>
      <c r="B152" s="17" t="s">
        <v>1233</v>
      </c>
      <c r="C152" s="142">
        <f aca="true" t="shared" si="1" ref="C152:E153">+C118</f>
        <v>3044</v>
      </c>
      <c r="D152" s="142">
        <f t="shared" si="1"/>
        <v>33487</v>
      </c>
      <c r="E152" s="142">
        <f t="shared" si="1"/>
        <v>19785</v>
      </c>
    </row>
    <row r="153" spans="1:5" ht="12.75" customHeight="1">
      <c r="A153" s="19" t="s">
        <v>1234</v>
      </c>
      <c r="B153" s="9" t="s">
        <v>1237</v>
      </c>
      <c r="C153" s="142">
        <f t="shared" si="1"/>
        <v>0</v>
      </c>
      <c r="D153" s="142">
        <f t="shared" si="1"/>
        <v>0</v>
      </c>
      <c r="E153" s="142">
        <f t="shared" si="1"/>
        <v>0</v>
      </c>
    </row>
    <row r="154" spans="1:5" ht="12.75" customHeight="1" thickBot="1">
      <c r="A154" s="24" t="s">
        <v>1235</v>
      </c>
      <c r="B154" s="144" t="s">
        <v>1238</v>
      </c>
      <c r="C154" s="117">
        <f>+C128</f>
        <v>3044</v>
      </c>
      <c r="D154" s="117">
        <f>+D128</f>
        <v>33487</v>
      </c>
      <c r="E154" s="117">
        <f>+E128</f>
        <v>19785</v>
      </c>
    </row>
    <row r="156" spans="1:5" ht="15.75">
      <c r="A156" s="1057" t="s">
        <v>827</v>
      </c>
      <c r="B156" s="1057"/>
      <c r="C156" s="1057"/>
      <c r="D156" s="1057"/>
      <c r="E156" s="1057"/>
    </row>
    <row r="157" spans="1:4" ht="16.5" thickBot="1">
      <c r="A157" s="1067" t="s">
        <v>1077</v>
      </c>
      <c r="B157" s="1067"/>
      <c r="C157" s="267"/>
      <c r="D157" s="267"/>
    </row>
    <row r="158" spans="1:5" ht="21.75" thickBot="1">
      <c r="A158" s="33">
        <v>1</v>
      </c>
      <c r="B158" s="45" t="s">
        <v>828</v>
      </c>
      <c r="C158" s="123">
        <f>+C78-C139</f>
        <v>0</v>
      </c>
      <c r="D158" s="123">
        <f>+D78-D139</f>
        <v>0</v>
      </c>
      <c r="E158" s="55">
        <f>+E78-E139</f>
        <v>15679</v>
      </c>
    </row>
  </sheetData>
  <sheetProtection/>
  <mergeCells count="17">
    <mergeCell ref="A157:B157"/>
    <mergeCell ref="A2:B2"/>
    <mergeCell ref="A82:B82"/>
    <mergeCell ref="A147:B147"/>
    <mergeCell ref="A142:E142"/>
    <mergeCell ref="A146:E146"/>
    <mergeCell ref="A140:E140"/>
    <mergeCell ref="A143:B143"/>
    <mergeCell ref="A81:E81"/>
    <mergeCell ref="A3:A4"/>
    <mergeCell ref="A156:E156"/>
    <mergeCell ref="B3:B4"/>
    <mergeCell ref="C3:E3"/>
    <mergeCell ref="A83:A84"/>
    <mergeCell ref="B83:B84"/>
    <mergeCell ref="C83:E83"/>
    <mergeCell ref="A79:E7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Ináncs Község Önkormányzat
2012. ÉVI KÖLTSÉGVETÉSÉNEK MÉRLEGE&amp;10
&amp;R&amp;"Times New Roman CE,Félkövér dőlt"&amp;11 1. melléklet a ........./2013. (.......) önkormányzati rendelethez</oddHeader>
  </headerFooter>
  <rowBreaks count="1" manualBreakCount="1">
    <brk id="7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18" sqref="G18"/>
    </sheetView>
  </sheetViews>
  <sheetFormatPr defaultColWidth="9.00390625" defaultRowHeight="12.75"/>
  <cols>
    <col min="1" max="1" width="6.50390625" style="470" customWidth="1"/>
    <col min="2" max="2" width="49.50390625" style="524" customWidth="1"/>
    <col min="3" max="3" width="16.00390625" style="470" customWidth="1"/>
    <col min="4" max="4" width="14.875" style="470" customWidth="1"/>
    <col min="5" max="6" width="16.00390625" style="470" customWidth="1"/>
    <col min="7" max="7" width="14.00390625" style="470" customWidth="1"/>
    <col min="8" max="8" width="16.00390625" style="470" customWidth="1"/>
    <col min="9" max="16384" width="9.375" style="470" customWidth="1"/>
  </cols>
  <sheetData>
    <row r="1" spans="1:8" s="571" customFormat="1" ht="25.5" customHeight="1">
      <c r="A1" s="1132" t="s">
        <v>188</v>
      </c>
      <c r="B1" s="1132"/>
      <c r="C1" s="1132"/>
      <c r="D1" s="1132"/>
      <c r="E1" s="1132"/>
      <c r="F1" s="1132"/>
      <c r="G1" s="1132"/>
      <c r="H1" s="1132"/>
    </row>
    <row r="2" spans="1:8" s="572" customFormat="1" ht="18" customHeight="1">
      <c r="A2" s="1119" t="s">
        <v>226</v>
      </c>
      <c r="B2" s="1119"/>
      <c r="C2" s="1119"/>
      <c r="D2" s="1119"/>
      <c r="E2" s="1119"/>
      <c r="F2" s="1119"/>
      <c r="G2" s="1119"/>
      <c r="H2" s="1119"/>
    </row>
    <row r="3" spans="1:8" s="571" customFormat="1" ht="16.5" customHeight="1">
      <c r="A3" s="1133" t="s">
        <v>265</v>
      </c>
      <c r="B3" s="1133"/>
      <c r="C3" s="1133"/>
      <c r="D3" s="1133"/>
      <c r="E3" s="1133"/>
      <c r="F3" s="1133"/>
      <c r="G3" s="1133"/>
      <c r="H3" s="1133"/>
    </row>
    <row r="4" spans="1:8" s="524" customFormat="1" ht="13.5" customHeight="1" thickBot="1">
      <c r="A4" s="1135" t="s">
        <v>951</v>
      </c>
      <c r="B4" s="1135"/>
      <c r="C4" s="1135"/>
      <c r="D4" s="1135"/>
      <c r="E4" s="1135"/>
      <c r="F4" s="1135"/>
      <c r="G4" s="1135"/>
      <c r="H4" s="1135"/>
    </row>
    <row r="5" spans="1:8" ht="54" customHeight="1" thickBot="1">
      <c r="A5" s="573" t="s">
        <v>911</v>
      </c>
      <c r="B5" s="574" t="s">
        <v>971</v>
      </c>
      <c r="C5" s="575" t="s">
        <v>98</v>
      </c>
      <c r="D5" s="575" t="s">
        <v>99</v>
      </c>
      <c r="E5" s="576" t="s">
        <v>100</v>
      </c>
      <c r="F5" s="575" t="s">
        <v>101</v>
      </c>
      <c r="G5" s="575" t="s">
        <v>99</v>
      </c>
      <c r="H5" s="576" t="s">
        <v>102</v>
      </c>
    </row>
    <row r="6" spans="1:8" s="531" customFormat="1" ht="18" customHeight="1">
      <c r="A6" s="577">
        <v>1</v>
      </c>
      <c r="B6" s="578" t="s">
        <v>227</v>
      </c>
      <c r="C6" s="1028">
        <v>8914</v>
      </c>
      <c r="D6" s="580"/>
      <c r="E6" s="581">
        <f>D6+C6</f>
        <v>8914</v>
      </c>
      <c r="F6" s="582">
        <v>24593</v>
      </c>
      <c r="G6" s="580"/>
      <c r="H6" s="583">
        <f>G6+F6</f>
        <v>24593</v>
      </c>
    </row>
    <row r="7" spans="1:8" s="531" customFormat="1" ht="25.5" customHeight="1">
      <c r="A7" s="536">
        <v>2</v>
      </c>
      <c r="B7" s="584" t="s">
        <v>228</v>
      </c>
      <c r="C7" s="1029"/>
      <c r="D7" s="585"/>
      <c r="E7" s="586">
        <f>D7+C7</f>
        <v>0</v>
      </c>
      <c r="F7" s="587"/>
      <c r="G7" s="585"/>
      <c r="H7" s="588">
        <f>G7+F7</f>
        <v>0</v>
      </c>
    </row>
    <row r="8" spans="1:8" s="531" customFormat="1" ht="22.5">
      <c r="A8" s="536">
        <v>3</v>
      </c>
      <c r="B8" s="584" t="s">
        <v>229</v>
      </c>
      <c r="C8" s="1029"/>
      <c r="D8" s="585"/>
      <c r="E8" s="586">
        <f>D8+C8</f>
        <v>0</v>
      </c>
      <c r="F8" s="587">
        <v>2553</v>
      </c>
      <c r="G8" s="585"/>
      <c r="H8" s="588">
        <f>G8+F8</f>
        <v>2553</v>
      </c>
    </row>
    <row r="9" spans="1:8" s="531" customFormat="1" ht="18" customHeight="1">
      <c r="A9" s="536">
        <v>4</v>
      </c>
      <c r="B9" s="584" t="s">
        <v>230</v>
      </c>
      <c r="C9" s="1029">
        <v>6278</v>
      </c>
      <c r="D9" s="585"/>
      <c r="E9" s="586">
        <f>D9+C9</f>
        <v>6278</v>
      </c>
      <c r="F9" s="587">
        <v>2050</v>
      </c>
      <c r="G9" s="585"/>
      <c r="H9" s="588">
        <f>G9+F9</f>
        <v>2050</v>
      </c>
    </row>
    <row r="10" spans="1:8" s="531" customFormat="1" ht="23.25" thickBot="1">
      <c r="A10" s="589">
        <v>5</v>
      </c>
      <c r="B10" s="590" t="s">
        <v>231</v>
      </c>
      <c r="C10" s="591"/>
      <c r="D10" s="592"/>
      <c r="E10" s="593"/>
      <c r="F10" s="594"/>
      <c r="G10" s="592"/>
      <c r="H10" s="595"/>
    </row>
    <row r="11" spans="1:9" s="498" customFormat="1" ht="18" customHeight="1" thickBot="1">
      <c r="A11" s="544">
        <v>6</v>
      </c>
      <c r="B11" s="596" t="s">
        <v>232</v>
      </c>
      <c r="C11" s="597">
        <f aca="true" t="shared" si="0" ref="C11:H11">+C6+C7+C8-C9-C10</f>
        <v>2636</v>
      </c>
      <c r="D11" s="597">
        <f t="shared" si="0"/>
        <v>0</v>
      </c>
      <c r="E11" s="597">
        <f t="shared" si="0"/>
        <v>2636</v>
      </c>
      <c r="F11" s="597">
        <f t="shared" si="0"/>
        <v>25096</v>
      </c>
      <c r="G11" s="597">
        <f t="shared" si="0"/>
        <v>0</v>
      </c>
      <c r="H11" s="598">
        <f t="shared" si="0"/>
        <v>25096</v>
      </c>
      <c r="I11" s="599"/>
    </row>
    <row r="12" spans="1:9" s="531" customFormat="1" ht="18" customHeight="1">
      <c r="A12" s="532">
        <v>7</v>
      </c>
      <c r="B12" s="600" t="s">
        <v>233</v>
      </c>
      <c r="C12" s="1030">
        <v>1686</v>
      </c>
      <c r="D12" s="601"/>
      <c r="E12" s="602">
        <f>D12+C12</f>
        <v>1686</v>
      </c>
      <c r="F12" s="603"/>
      <c r="G12" s="601"/>
      <c r="H12" s="604">
        <f>G12+F12</f>
        <v>0</v>
      </c>
      <c r="I12" s="605"/>
    </row>
    <row r="13" spans="1:9" s="531" customFormat="1" ht="18" customHeight="1" thickBot="1">
      <c r="A13" s="540">
        <v>8</v>
      </c>
      <c r="B13" s="606" t="s">
        <v>234</v>
      </c>
      <c r="C13" s="542"/>
      <c r="D13" s="607"/>
      <c r="E13" s="608">
        <f>D13+C13</f>
        <v>0</v>
      </c>
      <c r="F13" s="609"/>
      <c r="G13" s="607"/>
      <c r="H13" s="610">
        <f>G13+F13</f>
        <v>0</v>
      </c>
      <c r="I13" s="605"/>
    </row>
    <row r="14" spans="1:9" s="531" customFormat="1" ht="27" customHeight="1" thickBot="1">
      <c r="A14" s="567">
        <v>9</v>
      </c>
      <c r="B14" s="611" t="s">
        <v>235</v>
      </c>
      <c r="C14" s="612">
        <f aca="true" t="shared" si="1" ref="C14:H14">+C11+C12+C13</f>
        <v>4322</v>
      </c>
      <c r="D14" s="612">
        <f t="shared" si="1"/>
        <v>0</v>
      </c>
      <c r="E14" s="612">
        <f t="shared" si="1"/>
        <v>4322</v>
      </c>
      <c r="F14" s="612">
        <f t="shared" si="1"/>
        <v>25096</v>
      </c>
      <c r="G14" s="612">
        <f t="shared" si="1"/>
        <v>0</v>
      </c>
      <c r="H14" s="613">
        <f t="shared" si="1"/>
        <v>25096</v>
      </c>
      <c r="I14" s="605"/>
    </row>
    <row r="15" spans="1:9" s="531" customFormat="1" ht="28.5" customHeight="1">
      <c r="A15" s="577">
        <v>10</v>
      </c>
      <c r="B15" s="614" t="s">
        <v>236</v>
      </c>
      <c r="C15" s="579"/>
      <c r="D15" s="580"/>
      <c r="E15" s="581">
        <f>D15+C15</f>
        <v>0</v>
      </c>
      <c r="F15" s="582"/>
      <c r="G15" s="580"/>
      <c r="H15" s="583">
        <f>G15+F15</f>
        <v>0</v>
      </c>
      <c r="I15" s="605"/>
    </row>
    <row r="16" spans="1:9" s="531" customFormat="1" ht="28.5" customHeight="1" thickBot="1">
      <c r="A16" s="589">
        <v>11</v>
      </c>
      <c r="B16" s="615" t="s">
        <v>237</v>
      </c>
      <c r="C16" s="591"/>
      <c r="D16" s="592"/>
      <c r="E16" s="593"/>
      <c r="F16" s="594"/>
      <c r="G16" s="592"/>
      <c r="H16" s="595"/>
      <c r="I16" s="605"/>
    </row>
    <row r="17" spans="1:9" s="498" customFormat="1" ht="18" customHeight="1" thickBot="1">
      <c r="A17" s="544">
        <v>12</v>
      </c>
      <c r="B17" s="596" t="s">
        <v>238</v>
      </c>
      <c r="C17" s="475">
        <f aca="true" t="shared" si="2" ref="C17:H17">+C14+C15+C16</f>
        <v>4322</v>
      </c>
      <c r="D17" s="475">
        <f t="shared" si="2"/>
        <v>0</v>
      </c>
      <c r="E17" s="475">
        <f t="shared" si="2"/>
        <v>4322</v>
      </c>
      <c r="F17" s="475">
        <f t="shared" si="2"/>
        <v>25096</v>
      </c>
      <c r="G17" s="475">
        <f t="shared" si="2"/>
        <v>0</v>
      </c>
      <c r="H17" s="616">
        <f t="shared" si="2"/>
        <v>25096</v>
      </c>
      <c r="I17" s="599"/>
    </row>
    <row r="18" spans="1:9" s="531" customFormat="1" ht="33.75">
      <c r="A18" s="532">
        <v>13</v>
      </c>
      <c r="B18" s="617" t="s">
        <v>239</v>
      </c>
      <c r="C18" s="534"/>
      <c r="D18" s="601"/>
      <c r="E18" s="602">
        <f>D18+C18</f>
        <v>0</v>
      </c>
      <c r="F18" s="603"/>
      <c r="G18" s="601"/>
      <c r="H18" s="604">
        <f>G18+F18</f>
        <v>0</v>
      </c>
      <c r="I18" s="605"/>
    </row>
    <row r="19" spans="1:8" s="531" customFormat="1" ht="18" customHeight="1">
      <c r="A19" s="536">
        <v>14</v>
      </c>
      <c r="B19" s="584" t="s">
        <v>240</v>
      </c>
      <c r="C19" s="538"/>
      <c r="D19" s="585"/>
      <c r="E19" s="586">
        <f>D19+C19</f>
        <v>0</v>
      </c>
      <c r="F19" s="587">
        <v>3198</v>
      </c>
      <c r="G19" s="585"/>
      <c r="H19" s="588">
        <f>G19+F19</f>
        <v>3198</v>
      </c>
    </row>
    <row r="20" spans="1:8" s="531" customFormat="1" ht="18" customHeight="1" thickBot="1">
      <c r="A20" s="618">
        <v>15</v>
      </c>
      <c r="B20" s="619" t="s">
        <v>241</v>
      </c>
      <c r="C20" s="620"/>
      <c r="D20" s="621"/>
      <c r="E20" s="622">
        <f>D20+C20</f>
        <v>0</v>
      </c>
      <c r="F20" s="623">
        <v>21898</v>
      </c>
      <c r="G20" s="621"/>
      <c r="H20" s="624">
        <f>G20+F20</f>
        <v>21898</v>
      </c>
    </row>
    <row r="25" ht="12.75">
      <c r="B25" s="470"/>
    </row>
    <row r="26" ht="12.75" customHeight="1">
      <c r="B26" s="470"/>
    </row>
    <row r="27" ht="12.75">
      <c r="B27" s="470"/>
    </row>
    <row r="28" ht="12.75">
      <c r="B28" s="470"/>
    </row>
    <row r="29" ht="12.75">
      <c r="B29" s="470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11.3. melléklet a ……/2013. (……)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:H2"/>
    </sheetView>
  </sheetViews>
  <sheetFormatPr defaultColWidth="9.00390625" defaultRowHeight="12.75"/>
  <cols>
    <col min="1" max="1" width="5.625" style="470" customWidth="1"/>
    <col min="2" max="2" width="62.375" style="524" customWidth="1"/>
    <col min="3" max="3" width="16.375" style="470" customWidth="1"/>
    <col min="4" max="4" width="12.875" style="470" customWidth="1"/>
    <col min="5" max="5" width="16.00390625" style="470" customWidth="1"/>
    <col min="6" max="6" width="14.875" style="470" customWidth="1"/>
    <col min="7" max="7" width="12.875" style="470" customWidth="1"/>
    <col min="8" max="8" width="16.00390625" style="470" customWidth="1"/>
    <col min="9" max="16384" width="9.375" style="470" customWidth="1"/>
  </cols>
  <sheetData>
    <row r="1" spans="1:8" s="625" customFormat="1" ht="37.5" customHeight="1">
      <c r="A1" s="1117" t="s">
        <v>188</v>
      </c>
      <c r="B1" s="1117"/>
      <c r="C1" s="1117"/>
      <c r="D1" s="1117"/>
      <c r="E1" s="1117"/>
      <c r="F1" s="1117"/>
      <c r="G1" s="1117"/>
      <c r="H1" s="1117"/>
    </row>
    <row r="2" spans="1:8" s="625" customFormat="1" ht="20.25" customHeight="1">
      <c r="A2" s="1119" t="s">
        <v>242</v>
      </c>
      <c r="B2" s="1119"/>
      <c r="C2" s="1119"/>
      <c r="D2" s="1119"/>
      <c r="E2" s="1119"/>
      <c r="F2" s="1119"/>
      <c r="G2" s="1119"/>
      <c r="H2" s="1119"/>
    </row>
    <row r="3" spans="1:8" s="625" customFormat="1" ht="18.75" customHeight="1">
      <c r="A3" s="1136" t="s">
        <v>265</v>
      </c>
      <c r="B3" s="1136"/>
      <c r="C3" s="1136"/>
      <c r="D3" s="1136"/>
      <c r="E3" s="1136"/>
      <c r="F3" s="1136"/>
      <c r="G3" s="1136"/>
      <c r="H3" s="1136"/>
    </row>
    <row r="4" spans="1:8" s="524" customFormat="1" ht="13.5" customHeight="1" thickBot="1">
      <c r="A4" s="1135" t="s">
        <v>951</v>
      </c>
      <c r="B4" s="1135"/>
      <c r="C4" s="1135"/>
      <c r="D4" s="1135"/>
      <c r="E4" s="1135"/>
      <c r="F4" s="1135"/>
      <c r="G4" s="1135"/>
      <c r="H4" s="1135"/>
    </row>
    <row r="5" spans="1:8" ht="49.5" customHeight="1" thickBot="1">
      <c r="A5" s="573" t="s">
        <v>911</v>
      </c>
      <c r="B5" s="626" t="s">
        <v>971</v>
      </c>
      <c r="C5" s="627" t="s">
        <v>98</v>
      </c>
      <c r="D5" s="575" t="s">
        <v>99</v>
      </c>
      <c r="E5" s="576" t="s">
        <v>100</v>
      </c>
      <c r="F5" s="628" t="s">
        <v>101</v>
      </c>
      <c r="G5" s="575" t="s">
        <v>99</v>
      </c>
      <c r="H5" s="576" t="s">
        <v>102</v>
      </c>
    </row>
    <row r="6" spans="1:8" s="531" customFormat="1" ht="24" customHeight="1">
      <c r="A6" s="629">
        <v>1</v>
      </c>
      <c r="B6" s="630" t="s">
        <v>243</v>
      </c>
      <c r="C6" s="631"/>
      <c r="D6" s="480"/>
      <c r="E6" s="632">
        <f>C6+D6</f>
        <v>0</v>
      </c>
      <c r="F6" s="631"/>
      <c r="G6" s="500"/>
      <c r="H6" s="633">
        <f>F6+G6</f>
        <v>0</v>
      </c>
    </row>
    <row r="7" spans="1:8" s="531" customFormat="1" ht="24" customHeight="1">
      <c r="A7" s="634">
        <v>2</v>
      </c>
      <c r="B7" s="635" t="s">
        <v>244</v>
      </c>
      <c r="C7" s="636"/>
      <c r="D7" s="490"/>
      <c r="E7" s="637">
        <f aca="true" t="shared" si="0" ref="E7:E19">C7+D7</f>
        <v>0</v>
      </c>
      <c r="F7" s="636"/>
      <c r="G7" s="490"/>
      <c r="H7" s="638">
        <f aca="true" t="shared" si="1" ref="H7:H19">F7+G7</f>
        <v>0</v>
      </c>
    </row>
    <row r="8" spans="1:8" s="498" customFormat="1" ht="24" customHeight="1" thickBot="1">
      <c r="A8" s="639">
        <v>3</v>
      </c>
      <c r="B8" s="640" t="s">
        <v>245</v>
      </c>
      <c r="C8" s="641"/>
      <c r="D8" s="512"/>
      <c r="E8" s="642">
        <f t="shared" si="0"/>
        <v>0</v>
      </c>
      <c r="F8" s="641"/>
      <c r="G8" s="512"/>
      <c r="H8" s="643">
        <f t="shared" si="1"/>
        <v>0</v>
      </c>
    </row>
    <row r="9" spans="1:8" s="531" customFormat="1" ht="24" customHeight="1" thickBot="1">
      <c r="A9" s="644" t="s">
        <v>246</v>
      </c>
      <c r="B9" s="645" t="s">
        <v>247</v>
      </c>
      <c r="C9" s="646">
        <f aca="true" t="shared" si="2" ref="C9:H9">+C6+C7+C8</f>
        <v>0</v>
      </c>
      <c r="D9" s="647">
        <f t="shared" si="2"/>
        <v>0</v>
      </c>
      <c r="E9" s="648">
        <f t="shared" si="2"/>
        <v>0</v>
      </c>
      <c r="F9" s="646">
        <f t="shared" si="2"/>
        <v>0</v>
      </c>
      <c r="G9" s="647">
        <f t="shared" si="2"/>
        <v>0</v>
      </c>
      <c r="H9" s="649">
        <f t="shared" si="2"/>
        <v>0</v>
      </c>
    </row>
    <row r="10" spans="1:8" s="531" customFormat="1" ht="24" customHeight="1">
      <c r="A10" s="650">
        <v>4</v>
      </c>
      <c r="B10" s="651" t="s">
        <v>248</v>
      </c>
      <c r="C10" s="652"/>
      <c r="D10" s="549"/>
      <c r="E10" s="653">
        <f t="shared" si="0"/>
        <v>0</v>
      </c>
      <c r="F10" s="652"/>
      <c r="G10" s="549"/>
      <c r="H10" s="654">
        <f t="shared" si="1"/>
        <v>0</v>
      </c>
    </row>
    <row r="11" spans="1:8" s="531" customFormat="1" ht="24" customHeight="1">
      <c r="A11" s="634">
        <v>5</v>
      </c>
      <c r="B11" s="635" t="s">
        <v>249</v>
      </c>
      <c r="C11" s="636"/>
      <c r="D11" s="490"/>
      <c r="E11" s="637">
        <f t="shared" si="0"/>
        <v>0</v>
      </c>
      <c r="F11" s="636"/>
      <c r="G11" s="490"/>
      <c r="H11" s="638">
        <f t="shared" si="1"/>
        <v>0</v>
      </c>
    </row>
    <row r="12" spans="1:8" s="498" customFormat="1" ht="24" customHeight="1" thickBot="1">
      <c r="A12" s="639">
        <v>6</v>
      </c>
      <c r="B12" s="655" t="s">
        <v>250</v>
      </c>
      <c r="C12" s="641"/>
      <c r="D12" s="512"/>
      <c r="E12" s="642">
        <f t="shared" si="0"/>
        <v>0</v>
      </c>
      <c r="F12" s="641"/>
      <c r="G12" s="512"/>
      <c r="H12" s="643">
        <f t="shared" si="1"/>
        <v>0</v>
      </c>
    </row>
    <row r="13" spans="1:8" s="657" customFormat="1" ht="21" customHeight="1" thickBot="1">
      <c r="A13" s="644" t="s">
        <v>251</v>
      </c>
      <c r="B13" s="656" t="s">
        <v>252</v>
      </c>
      <c r="C13" s="646">
        <f aca="true" t="shared" si="3" ref="C13:H13">+C10+C11+C12</f>
        <v>0</v>
      </c>
      <c r="D13" s="647">
        <f t="shared" si="3"/>
        <v>0</v>
      </c>
      <c r="E13" s="648">
        <f t="shared" si="3"/>
        <v>0</v>
      </c>
      <c r="F13" s="646">
        <f t="shared" si="3"/>
        <v>0</v>
      </c>
      <c r="G13" s="647">
        <f t="shared" si="3"/>
        <v>0</v>
      </c>
      <c r="H13" s="649">
        <f t="shared" si="3"/>
        <v>0</v>
      </c>
    </row>
    <row r="14" spans="1:8" s="498" customFormat="1" ht="22.5" customHeight="1" thickBot="1">
      <c r="A14" s="644" t="s">
        <v>253</v>
      </c>
      <c r="B14" s="656" t="s">
        <v>254</v>
      </c>
      <c r="C14" s="646">
        <f aca="true" t="shared" si="4" ref="C14:H14">+C9-C13</f>
        <v>0</v>
      </c>
      <c r="D14" s="647">
        <f t="shared" si="4"/>
        <v>0</v>
      </c>
      <c r="E14" s="648">
        <f t="shared" si="4"/>
        <v>0</v>
      </c>
      <c r="F14" s="646">
        <f t="shared" si="4"/>
        <v>0</v>
      </c>
      <c r="G14" s="647">
        <f t="shared" si="4"/>
        <v>0</v>
      </c>
      <c r="H14" s="649">
        <f t="shared" si="4"/>
        <v>0</v>
      </c>
    </row>
    <row r="15" spans="1:8" ht="18.75" customHeight="1">
      <c r="A15" s="650">
        <v>7</v>
      </c>
      <c r="B15" s="658" t="s">
        <v>255</v>
      </c>
      <c r="C15" s="659"/>
      <c r="D15" s="660"/>
      <c r="E15" s="653">
        <f t="shared" si="0"/>
        <v>0</v>
      </c>
      <c r="F15" s="659"/>
      <c r="G15" s="660"/>
      <c r="H15" s="654">
        <f t="shared" si="1"/>
        <v>0</v>
      </c>
    </row>
    <row r="16" spans="1:8" ht="28.5" customHeight="1">
      <c r="A16" s="634">
        <v>8</v>
      </c>
      <c r="B16" s="661" t="s">
        <v>256</v>
      </c>
      <c r="C16" s="662"/>
      <c r="D16" s="663"/>
      <c r="E16" s="637">
        <f t="shared" si="0"/>
        <v>0</v>
      </c>
      <c r="F16" s="662"/>
      <c r="G16" s="663"/>
      <c r="H16" s="638">
        <f t="shared" si="1"/>
        <v>0</v>
      </c>
    </row>
    <row r="17" spans="1:8" ht="28.5" customHeight="1" thickBot="1">
      <c r="A17" s="639">
        <v>9</v>
      </c>
      <c r="B17" s="664" t="s">
        <v>257</v>
      </c>
      <c r="C17" s="665"/>
      <c r="D17" s="666"/>
      <c r="E17" s="642">
        <f t="shared" si="0"/>
        <v>0</v>
      </c>
      <c r="F17" s="665"/>
      <c r="G17" s="666"/>
      <c r="H17" s="643">
        <f t="shared" si="1"/>
        <v>0</v>
      </c>
    </row>
    <row r="18" spans="1:8" ht="23.25" customHeight="1" thickBot="1">
      <c r="A18" s="644" t="s">
        <v>258</v>
      </c>
      <c r="B18" s="667" t="s">
        <v>259</v>
      </c>
      <c r="C18" s="668">
        <f aca="true" t="shared" si="5" ref="C18:H18">+C14-C15-C16+C17</f>
        <v>0</v>
      </c>
      <c r="D18" s="669">
        <f t="shared" si="5"/>
        <v>0</v>
      </c>
      <c r="E18" s="670">
        <f t="shared" si="5"/>
        <v>0</v>
      </c>
      <c r="F18" s="668">
        <f t="shared" si="5"/>
        <v>0</v>
      </c>
      <c r="G18" s="669">
        <f t="shared" si="5"/>
        <v>0</v>
      </c>
      <c r="H18" s="671">
        <f t="shared" si="5"/>
        <v>0</v>
      </c>
    </row>
    <row r="19" spans="1:8" ht="17.25" customHeight="1" thickBot="1">
      <c r="A19" s="644" t="s">
        <v>260</v>
      </c>
      <c r="B19" s="667" t="s">
        <v>261</v>
      </c>
      <c r="C19" s="672"/>
      <c r="D19" s="673"/>
      <c r="E19" s="674">
        <f t="shared" si="0"/>
        <v>0</v>
      </c>
      <c r="F19" s="672"/>
      <c r="G19" s="673"/>
      <c r="H19" s="675">
        <f t="shared" si="1"/>
        <v>0</v>
      </c>
    </row>
    <row r="20" spans="1:8" ht="17.25" customHeight="1" thickBot="1">
      <c r="A20" s="644" t="s">
        <v>262</v>
      </c>
      <c r="B20" s="667" t="s">
        <v>263</v>
      </c>
      <c r="C20" s="676">
        <f aca="true" t="shared" si="6" ref="C20:H20">+C14-C16-C17-C19</f>
        <v>0</v>
      </c>
      <c r="D20" s="677">
        <f t="shared" si="6"/>
        <v>0</v>
      </c>
      <c r="E20" s="678">
        <f t="shared" si="6"/>
        <v>0</v>
      </c>
      <c r="F20" s="676">
        <f t="shared" si="6"/>
        <v>0</v>
      </c>
      <c r="G20" s="677">
        <f t="shared" si="6"/>
        <v>0</v>
      </c>
      <c r="H20" s="679">
        <f t="shared" si="6"/>
        <v>0</v>
      </c>
    </row>
    <row r="21" ht="12.75" customHeight="1">
      <c r="B21" s="470"/>
    </row>
    <row r="22" ht="12.75">
      <c r="B22" s="470"/>
    </row>
    <row r="23" ht="12.75">
      <c r="B23" s="470"/>
    </row>
  </sheetData>
  <sheetProtection/>
  <mergeCells count="4">
    <mergeCell ref="A1:H1"/>
    <mergeCell ref="A2:H2"/>
    <mergeCell ref="A3:H3"/>
    <mergeCell ref="A4:H4"/>
  </mergeCells>
  <printOptions horizontalCentered="1"/>
  <pageMargins left="0.5905511811023623" right="0.5905511811023623" top="0.7874015748031497" bottom="0.787401574803149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11.4. melléklet a ……/2013. (……)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9" sqref="F9"/>
    </sheetView>
  </sheetViews>
  <sheetFormatPr defaultColWidth="9.00390625" defaultRowHeight="12.75"/>
  <cols>
    <col min="1" max="1" width="7.00390625" style="680" customWidth="1"/>
    <col min="2" max="2" width="32.625" style="238" customWidth="1"/>
    <col min="3" max="7" width="11.875" style="238" customWidth="1"/>
    <col min="8" max="16384" width="9.375" style="238" customWidth="1"/>
  </cols>
  <sheetData>
    <row r="1" ht="14.25" thickBot="1">
      <c r="G1" s="926" t="s">
        <v>970</v>
      </c>
    </row>
    <row r="2" spans="1:7" ht="17.25" customHeight="1" thickBot="1">
      <c r="A2" s="1141" t="s">
        <v>911</v>
      </c>
      <c r="B2" s="1111" t="s">
        <v>266</v>
      </c>
      <c r="C2" s="1111" t="s">
        <v>267</v>
      </c>
      <c r="D2" s="1111" t="s">
        <v>268</v>
      </c>
      <c r="E2" s="1137" t="s">
        <v>269</v>
      </c>
      <c r="F2" s="1137"/>
      <c r="G2" s="1138"/>
    </row>
    <row r="3" spans="1:7" s="681" customFormat="1" ht="57.75" customHeight="1" thickBot="1">
      <c r="A3" s="1142"/>
      <c r="B3" s="1112"/>
      <c r="C3" s="1112"/>
      <c r="D3" s="1112"/>
      <c r="E3" s="179" t="s">
        <v>946</v>
      </c>
      <c r="F3" s="179" t="s">
        <v>270</v>
      </c>
      <c r="G3" s="180" t="s">
        <v>271</v>
      </c>
    </row>
    <row r="4" spans="1:7" s="682" customFormat="1" ht="15" customHeight="1" thickBot="1">
      <c r="A4" s="181">
        <v>1</v>
      </c>
      <c r="B4" s="182">
        <v>2</v>
      </c>
      <c r="C4" s="182">
        <v>3</v>
      </c>
      <c r="D4" s="182">
        <v>4</v>
      </c>
      <c r="E4" s="182" t="s">
        <v>272</v>
      </c>
      <c r="F4" s="182">
        <v>6</v>
      </c>
      <c r="G4" s="183">
        <v>7</v>
      </c>
    </row>
    <row r="5" spans="1:7" ht="15" customHeight="1">
      <c r="A5" s="927" t="s">
        <v>913</v>
      </c>
      <c r="B5" s="683" t="s">
        <v>737</v>
      </c>
      <c r="C5" s="42">
        <v>10</v>
      </c>
      <c r="D5" s="42"/>
      <c r="E5" s="684">
        <f>C5+D5</f>
        <v>10</v>
      </c>
      <c r="F5" s="42">
        <v>10</v>
      </c>
      <c r="G5" s="41"/>
    </row>
    <row r="6" spans="1:7" ht="15" customHeight="1">
      <c r="A6" s="928" t="s">
        <v>914</v>
      </c>
      <c r="B6" s="685" t="s">
        <v>738</v>
      </c>
      <c r="C6" s="43">
        <v>2339</v>
      </c>
      <c r="D6" s="43"/>
      <c r="E6" s="684">
        <f aca="true" t="shared" si="0" ref="E6:E35">C6+D6</f>
        <v>2339</v>
      </c>
      <c r="F6" s="43">
        <v>2339</v>
      </c>
      <c r="G6" s="37"/>
    </row>
    <row r="7" spans="1:7" ht="15" customHeight="1">
      <c r="A7" s="928" t="s">
        <v>915</v>
      </c>
      <c r="B7" s="685" t="s">
        <v>739</v>
      </c>
      <c r="C7" s="43">
        <v>75</v>
      </c>
      <c r="D7" s="43"/>
      <c r="E7" s="684">
        <f t="shared" si="0"/>
        <v>75</v>
      </c>
      <c r="F7" s="43">
        <v>75</v>
      </c>
      <c r="G7" s="37"/>
    </row>
    <row r="8" spans="1:7" ht="15" customHeight="1">
      <c r="A8" s="928" t="s">
        <v>916</v>
      </c>
      <c r="B8" s="685" t="s">
        <v>170</v>
      </c>
      <c r="C8" s="43">
        <v>238</v>
      </c>
      <c r="D8" s="43"/>
      <c r="E8" s="684">
        <f t="shared" si="0"/>
        <v>238</v>
      </c>
      <c r="F8" s="43">
        <v>238</v>
      </c>
      <c r="G8" s="37"/>
    </row>
    <row r="9" spans="1:7" ht="15" customHeight="1">
      <c r="A9" s="928" t="s">
        <v>917</v>
      </c>
      <c r="B9" s="685" t="s">
        <v>740</v>
      </c>
      <c r="C9" s="43">
        <v>536</v>
      </c>
      <c r="D9" s="43"/>
      <c r="E9" s="684">
        <f t="shared" si="0"/>
        <v>536</v>
      </c>
      <c r="F9" s="43">
        <v>536</v>
      </c>
      <c r="G9" s="37"/>
    </row>
    <row r="10" spans="1:7" ht="15" customHeight="1">
      <c r="A10" s="928" t="s">
        <v>918</v>
      </c>
      <c r="B10" s="685" t="s">
        <v>741</v>
      </c>
      <c r="C10" s="43">
        <v>21898</v>
      </c>
      <c r="D10" s="43"/>
      <c r="E10" s="684">
        <f t="shared" si="0"/>
        <v>21898</v>
      </c>
      <c r="F10" s="43">
        <v>21898</v>
      </c>
      <c r="G10" s="37"/>
    </row>
    <row r="11" spans="1:7" ht="15" customHeight="1">
      <c r="A11" s="928" t="s">
        <v>919</v>
      </c>
      <c r="B11" s="685"/>
      <c r="C11" s="43"/>
      <c r="D11" s="43"/>
      <c r="E11" s="684">
        <f t="shared" si="0"/>
        <v>0</v>
      </c>
      <c r="F11" s="43"/>
      <c r="G11" s="37"/>
    </row>
    <row r="12" spans="1:7" ht="15" customHeight="1">
      <c r="A12" s="928" t="s">
        <v>920</v>
      </c>
      <c r="B12" s="685"/>
      <c r="C12" s="43"/>
      <c r="D12" s="43"/>
      <c r="E12" s="684">
        <f t="shared" si="0"/>
        <v>0</v>
      </c>
      <c r="F12" s="43"/>
      <c r="G12" s="37"/>
    </row>
    <row r="13" spans="1:7" ht="15" customHeight="1">
      <c r="A13" s="928" t="s">
        <v>921</v>
      </c>
      <c r="B13" s="685"/>
      <c r="C13" s="43"/>
      <c r="D13" s="43"/>
      <c r="E13" s="684">
        <f t="shared" si="0"/>
        <v>0</v>
      </c>
      <c r="F13" s="43"/>
      <c r="G13" s="37"/>
    </row>
    <row r="14" spans="1:7" ht="15" customHeight="1">
      <c r="A14" s="928" t="s">
        <v>922</v>
      </c>
      <c r="B14" s="685"/>
      <c r="C14" s="43"/>
      <c r="D14" s="43"/>
      <c r="E14" s="684">
        <f t="shared" si="0"/>
        <v>0</v>
      </c>
      <c r="F14" s="43"/>
      <c r="G14" s="37"/>
    </row>
    <row r="15" spans="1:7" ht="15" customHeight="1">
      <c r="A15" s="928" t="s">
        <v>923</v>
      </c>
      <c r="B15" s="685"/>
      <c r="C15" s="43"/>
      <c r="D15" s="43"/>
      <c r="E15" s="684">
        <f t="shared" si="0"/>
        <v>0</v>
      </c>
      <c r="F15" s="43"/>
      <c r="G15" s="37"/>
    </row>
    <row r="16" spans="1:7" ht="15" customHeight="1">
      <c r="A16" s="928" t="s">
        <v>924</v>
      </c>
      <c r="B16" s="685"/>
      <c r="C16" s="43"/>
      <c r="D16" s="43"/>
      <c r="E16" s="684">
        <f t="shared" si="0"/>
        <v>0</v>
      </c>
      <c r="F16" s="43"/>
      <c r="G16" s="37"/>
    </row>
    <row r="17" spans="1:7" ht="15" customHeight="1">
      <c r="A17" s="928" t="s">
        <v>925</v>
      </c>
      <c r="B17" s="685"/>
      <c r="C17" s="43"/>
      <c r="D17" s="43"/>
      <c r="E17" s="684">
        <f t="shared" si="0"/>
        <v>0</v>
      </c>
      <c r="F17" s="43"/>
      <c r="G17" s="37"/>
    </row>
    <row r="18" spans="1:7" ht="15" customHeight="1">
      <c r="A18" s="928" t="s">
        <v>926</v>
      </c>
      <c r="B18" s="685"/>
      <c r="C18" s="43"/>
      <c r="D18" s="43"/>
      <c r="E18" s="684">
        <f t="shared" si="0"/>
        <v>0</v>
      </c>
      <c r="F18" s="43"/>
      <c r="G18" s="37"/>
    </row>
    <row r="19" spans="1:7" ht="15" customHeight="1">
      <c r="A19" s="928" t="s">
        <v>927</v>
      </c>
      <c r="B19" s="685"/>
      <c r="C19" s="43"/>
      <c r="D19" s="43"/>
      <c r="E19" s="684">
        <f t="shared" si="0"/>
        <v>0</v>
      </c>
      <c r="F19" s="43"/>
      <c r="G19" s="37"/>
    </row>
    <row r="20" spans="1:7" ht="15" customHeight="1">
      <c r="A20" s="928" t="s">
        <v>928</v>
      </c>
      <c r="B20" s="685"/>
      <c r="C20" s="43"/>
      <c r="D20" s="43"/>
      <c r="E20" s="684">
        <f t="shared" si="0"/>
        <v>0</v>
      </c>
      <c r="F20" s="43"/>
      <c r="G20" s="37"/>
    </row>
    <row r="21" spans="1:7" ht="15" customHeight="1">
      <c r="A21" s="928" t="s">
        <v>929</v>
      </c>
      <c r="B21" s="685"/>
      <c r="C21" s="43"/>
      <c r="D21" s="43"/>
      <c r="E21" s="684">
        <f t="shared" si="0"/>
        <v>0</v>
      </c>
      <c r="F21" s="43"/>
      <c r="G21" s="37"/>
    </row>
    <row r="22" spans="1:7" ht="15" customHeight="1">
      <c r="A22" s="928" t="s">
        <v>930</v>
      </c>
      <c r="B22" s="685"/>
      <c r="C22" s="43"/>
      <c r="D22" s="43"/>
      <c r="E22" s="684">
        <f t="shared" si="0"/>
        <v>0</v>
      </c>
      <c r="F22" s="43"/>
      <c r="G22" s="37"/>
    </row>
    <row r="23" spans="1:7" ht="15" customHeight="1">
      <c r="A23" s="928" t="s">
        <v>931</v>
      </c>
      <c r="B23" s="685"/>
      <c r="C23" s="43"/>
      <c r="D23" s="43"/>
      <c r="E23" s="684">
        <f t="shared" si="0"/>
        <v>0</v>
      </c>
      <c r="F23" s="43"/>
      <c r="G23" s="37"/>
    </row>
    <row r="24" spans="1:7" ht="15" customHeight="1">
      <c r="A24" s="928" t="s">
        <v>932</v>
      </c>
      <c r="B24" s="685"/>
      <c r="C24" s="43"/>
      <c r="D24" s="43"/>
      <c r="E24" s="684">
        <f t="shared" si="0"/>
        <v>0</v>
      </c>
      <c r="F24" s="43"/>
      <c r="G24" s="37"/>
    </row>
    <row r="25" spans="1:7" ht="15" customHeight="1">
      <c r="A25" s="928" t="s">
        <v>933</v>
      </c>
      <c r="B25" s="685"/>
      <c r="C25" s="43"/>
      <c r="D25" s="43"/>
      <c r="E25" s="684">
        <f t="shared" si="0"/>
        <v>0</v>
      </c>
      <c r="F25" s="43"/>
      <c r="G25" s="37"/>
    </row>
    <row r="26" spans="1:7" ht="15" customHeight="1">
      <c r="A26" s="928" t="s">
        <v>934</v>
      </c>
      <c r="B26" s="685"/>
      <c r="C26" s="43"/>
      <c r="D26" s="43"/>
      <c r="E26" s="684">
        <f t="shared" si="0"/>
        <v>0</v>
      </c>
      <c r="F26" s="43"/>
      <c r="G26" s="37"/>
    </row>
    <row r="27" spans="1:7" ht="15" customHeight="1">
      <c r="A27" s="928" t="s">
        <v>935</v>
      </c>
      <c r="B27" s="685"/>
      <c r="C27" s="43"/>
      <c r="D27" s="43"/>
      <c r="E27" s="684">
        <f t="shared" si="0"/>
        <v>0</v>
      </c>
      <c r="F27" s="43"/>
      <c r="G27" s="37"/>
    </row>
    <row r="28" spans="1:7" ht="15" customHeight="1">
      <c r="A28" s="928" t="s">
        <v>936</v>
      </c>
      <c r="B28" s="685"/>
      <c r="C28" s="43"/>
      <c r="D28" s="43"/>
      <c r="E28" s="684">
        <f t="shared" si="0"/>
        <v>0</v>
      </c>
      <c r="F28" s="43"/>
      <c r="G28" s="37"/>
    </row>
    <row r="29" spans="1:7" ht="15" customHeight="1">
      <c r="A29" s="928" t="s">
        <v>937</v>
      </c>
      <c r="B29" s="685"/>
      <c r="C29" s="43"/>
      <c r="D29" s="43"/>
      <c r="E29" s="684">
        <f t="shared" si="0"/>
        <v>0</v>
      </c>
      <c r="F29" s="43"/>
      <c r="G29" s="37"/>
    </row>
    <row r="30" spans="1:7" ht="15" customHeight="1">
      <c r="A30" s="928" t="s">
        <v>938</v>
      </c>
      <c r="B30" s="685"/>
      <c r="C30" s="43"/>
      <c r="D30" s="43"/>
      <c r="E30" s="684"/>
      <c r="F30" s="43"/>
      <c r="G30" s="37"/>
    </row>
    <row r="31" spans="1:7" ht="15" customHeight="1">
      <c r="A31" s="928" t="s">
        <v>939</v>
      </c>
      <c r="B31" s="685"/>
      <c r="C31" s="43"/>
      <c r="D31" s="43"/>
      <c r="E31" s="684">
        <f t="shared" si="0"/>
        <v>0</v>
      </c>
      <c r="F31" s="43"/>
      <c r="G31" s="37"/>
    </row>
    <row r="32" spans="1:7" ht="15" customHeight="1">
      <c r="A32" s="928" t="s">
        <v>940</v>
      </c>
      <c r="B32" s="685"/>
      <c r="C32" s="43"/>
      <c r="D32" s="43"/>
      <c r="E32" s="684">
        <f t="shared" si="0"/>
        <v>0</v>
      </c>
      <c r="F32" s="43"/>
      <c r="G32" s="37"/>
    </row>
    <row r="33" spans="1:7" ht="15" customHeight="1">
      <c r="A33" s="928" t="s">
        <v>941</v>
      </c>
      <c r="B33" s="685"/>
      <c r="C33" s="43"/>
      <c r="D33" s="43"/>
      <c r="E33" s="684">
        <f t="shared" si="0"/>
        <v>0</v>
      </c>
      <c r="F33" s="43"/>
      <c r="G33" s="37"/>
    </row>
    <row r="34" spans="1:7" ht="15" customHeight="1">
      <c r="A34" s="928" t="s">
        <v>1042</v>
      </c>
      <c r="B34" s="685"/>
      <c r="C34" s="43"/>
      <c r="D34" s="43"/>
      <c r="E34" s="684">
        <f t="shared" si="0"/>
        <v>0</v>
      </c>
      <c r="F34" s="43"/>
      <c r="G34" s="37"/>
    </row>
    <row r="35" spans="1:7" ht="15" customHeight="1" thickBot="1">
      <c r="A35" s="928" t="s">
        <v>1043</v>
      </c>
      <c r="B35" s="686"/>
      <c r="C35" s="44"/>
      <c r="D35" s="44"/>
      <c r="E35" s="684">
        <f t="shared" si="0"/>
        <v>0</v>
      </c>
      <c r="F35" s="44"/>
      <c r="G35" s="40"/>
    </row>
    <row r="36" spans="1:7" ht="15" customHeight="1" thickBot="1">
      <c r="A36" s="1139" t="s">
        <v>947</v>
      </c>
      <c r="B36" s="1140"/>
      <c r="C36" s="80">
        <f>SUM(C5:C35)</f>
        <v>25096</v>
      </c>
      <c r="D36" s="80">
        <f>SUM(D5:D35)</f>
        <v>0</v>
      </c>
      <c r="E36" s="80">
        <f>SUM(E5:E35)</f>
        <v>25096</v>
      </c>
      <c r="F36" s="80">
        <f>SUM(F5:F35)</f>
        <v>25096</v>
      </c>
      <c r="G36" s="81">
        <f>SUM(G5:G35)</f>
        <v>0</v>
      </c>
    </row>
  </sheetData>
  <sheetProtection sheet="1" objects="1" scenarios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12. melléklet a ……/2013. (……) önkormányzati rendelethez&amp;"Times New Roman CE,Dőlt"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58"/>
  <sheetViews>
    <sheetView zoomScale="120" zoomScaleNormal="120" zoomScaleSheetLayoutView="115" workbookViewId="0" topLeftCell="A7">
      <selection activeCell="E103" sqref="E103"/>
    </sheetView>
  </sheetViews>
  <sheetFormatPr defaultColWidth="9.00390625" defaultRowHeight="12.75"/>
  <cols>
    <col min="1" max="1" width="7.50390625" style="52" customWidth="1"/>
    <col min="2" max="2" width="59.375" style="52" customWidth="1"/>
    <col min="3" max="5" width="16.625" style="52" customWidth="1"/>
    <col min="6" max="6" width="14.50390625" style="52" customWidth="1"/>
    <col min="7" max="7" width="9.00390625" style="52" customWidth="1"/>
    <col min="8" max="16384" width="9.375" style="52" customWidth="1"/>
  </cols>
  <sheetData>
    <row r="1" spans="1:6" ht="15.75" customHeight="1">
      <c r="A1" s="51" t="s">
        <v>910</v>
      </c>
      <c r="B1" s="51"/>
      <c r="C1" s="51"/>
      <c r="D1" s="51"/>
      <c r="E1" s="51"/>
      <c r="F1" s="51"/>
    </row>
    <row r="2" spans="1:6" ht="15.75" customHeight="1" thickBot="1">
      <c r="A2" s="1067" t="s">
        <v>1075</v>
      </c>
      <c r="B2" s="1067"/>
      <c r="C2" s="129"/>
      <c r="D2" s="129"/>
      <c r="E2" s="129"/>
      <c r="F2" s="128"/>
    </row>
    <row r="3" spans="1:6" ht="22.5" customHeight="1" thickBot="1">
      <c r="A3" s="1062" t="s">
        <v>980</v>
      </c>
      <c r="B3" s="1058" t="s">
        <v>912</v>
      </c>
      <c r="C3" s="1143" t="s">
        <v>1326</v>
      </c>
      <c r="D3" s="1060" t="s">
        <v>1327</v>
      </c>
      <c r="E3" s="1060"/>
      <c r="F3" s="1061"/>
    </row>
    <row r="4" spans="1:6" ht="30.75" customHeight="1" thickBot="1">
      <c r="A4" s="1063"/>
      <c r="B4" s="1059"/>
      <c r="C4" s="1144"/>
      <c r="D4" s="311" t="s">
        <v>1328</v>
      </c>
      <c r="E4" s="311" t="s">
        <v>1329</v>
      </c>
      <c r="F4" s="165" t="s">
        <v>1330</v>
      </c>
    </row>
    <row r="5" spans="1:6" s="53" customFormat="1" ht="12" customHeight="1" thickBot="1">
      <c r="A5" s="46">
        <v>1</v>
      </c>
      <c r="B5" s="47">
        <v>2</v>
      </c>
      <c r="C5" s="268">
        <v>3</v>
      </c>
      <c r="D5" s="312">
        <v>4</v>
      </c>
      <c r="E5" s="312">
        <v>5</v>
      </c>
      <c r="F5" s="166">
        <v>6</v>
      </c>
    </row>
    <row r="6" spans="1:6" s="2" customFormat="1" ht="12" customHeight="1" thickBot="1">
      <c r="A6" s="35" t="s">
        <v>913</v>
      </c>
      <c r="B6" s="293" t="s">
        <v>1107</v>
      </c>
      <c r="C6" s="269">
        <f>+C7+C14+C23</f>
        <v>90498</v>
      </c>
      <c r="D6" s="54">
        <f>+D7+D14</f>
        <v>87241</v>
      </c>
      <c r="E6" s="54">
        <f>+E7+E14</f>
        <v>99127</v>
      </c>
      <c r="F6" s="54">
        <f>+F7+F14</f>
        <v>94379</v>
      </c>
    </row>
    <row r="7" spans="1:6" s="2" customFormat="1" ht="12" customHeight="1" thickBot="1">
      <c r="A7" s="33" t="s">
        <v>914</v>
      </c>
      <c r="B7" s="294" t="s">
        <v>1108</v>
      </c>
      <c r="C7" s="270">
        <f>SUM(C8:C13)</f>
        <v>59795</v>
      </c>
      <c r="D7" s="55">
        <f>SUM(D8:D13)+D23</f>
        <v>57175</v>
      </c>
      <c r="E7" s="55">
        <f>SUM(E8:E13)+E23</f>
        <v>61706</v>
      </c>
      <c r="F7" s="55">
        <f>SUM(F8:F13)+F23</f>
        <v>60161</v>
      </c>
    </row>
    <row r="8" spans="1:6" s="2" customFormat="1" ht="12" customHeight="1">
      <c r="A8" s="19" t="s">
        <v>1014</v>
      </c>
      <c r="B8" s="295" t="s">
        <v>955</v>
      </c>
      <c r="C8" s="271">
        <v>11327</v>
      </c>
      <c r="D8" s="27">
        <v>8730</v>
      </c>
      <c r="E8" s="27">
        <v>13007</v>
      </c>
      <c r="F8" s="27">
        <v>12040</v>
      </c>
    </row>
    <row r="9" spans="1:6" s="2" customFormat="1" ht="12" customHeight="1">
      <c r="A9" s="19" t="s">
        <v>1015</v>
      </c>
      <c r="B9" s="295" t="s">
        <v>983</v>
      </c>
      <c r="C9" s="271"/>
      <c r="D9" s="27"/>
      <c r="E9" s="27"/>
      <c r="F9" s="27"/>
    </row>
    <row r="10" spans="1:6" s="2" customFormat="1" ht="12" customHeight="1">
      <c r="A10" s="19" t="s">
        <v>1016</v>
      </c>
      <c r="B10" s="295" t="s">
        <v>956</v>
      </c>
      <c r="C10" s="271">
        <v>48129</v>
      </c>
      <c r="D10" s="27">
        <v>10057</v>
      </c>
      <c r="E10" s="27">
        <v>10056</v>
      </c>
      <c r="F10" s="27">
        <v>9542</v>
      </c>
    </row>
    <row r="11" spans="1:6" s="2" customFormat="1" ht="12" customHeight="1">
      <c r="A11" s="19" t="s">
        <v>1017</v>
      </c>
      <c r="B11" s="295" t="s">
        <v>1109</v>
      </c>
      <c r="C11" s="271">
        <v>339</v>
      </c>
      <c r="D11" s="27">
        <v>150</v>
      </c>
      <c r="E11" s="27">
        <v>150</v>
      </c>
      <c r="F11" s="27">
        <v>87</v>
      </c>
    </row>
    <row r="12" spans="1:6" s="2" customFormat="1" ht="12" customHeight="1">
      <c r="A12" s="19" t="s">
        <v>1018</v>
      </c>
      <c r="B12" s="295" t="s">
        <v>1110</v>
      </c>
      <c r="C12" s="271"/>
      <c r="D12" s="27">
        <v>38218</v>
      </c>
      <c r="E12" s="27">
        <v>38473</v>
      </c>
      <c r="F12" s="27">
        <v>38473</v>
      </c>
    </row>
    <row r="13" spans="1:6" s="2" customFormat="1" ht="12" customHeight="1" thickBot="1">
      <c r="A13" s="19" t="s">
        <v>1026</v>
      </c>
      <c r="B13" s="295" t="s">
        <v>1111</v>
      </c>
      <c r="C13" s="271"/>
      <c r="D13" s="27"/>
      <c r="E13" s="27"/>
      <c r="F13" s="27"/>
    </row>
    <row r="14" spans="1:6" s="2" customFormat="1" ht="12" customHeight="1" thickBot="1">
      <c r="A14" s="33" t="s">
        <v>915</v>
      </c>
      <c r="B14" s="294" t="s">
        <v>1112</v>
      </c>
      <c r="C14" s="272">
        <f>SUM(C15:C22)</f>
        <v>30703</v>
      </c>
      <c r="D14" s="55">
        <f>SUM(D15:D22)</f>
        <v>30066</v>
      </c>
      <c r="E14" s="55">
        <f>SUM(E15:E22)</f>
        <v>37421</v>
      </c>
      <c r="F14" s="55">
        <f>SUM(F15:F22)</f>
        <v>34218</v>
      </c>
    </row>
    <row r="15" spans="1:6" s="2" customFormat="1" ht="12" customHeight="1">
      <c r="A15" s="23" t="s">
        <v>986</v>
      </c>
      <c r="B15" s="296" t="s">
        <v>1117</v>
      </c>
      <c r="C15" s="273"/>
      <c r="D15" s="31"/>
      <c r="E15" s="31">
        <v>5789</v>
      </c>
      <c r="F15" s="31">
        <v>5789</v>
      </c>
    </row>
    <row r="16" spans="1:6" s="2" customFormat="1" ht="12" customHeight="1">
      <c r="A16" s="19" t="s">
        <v>987</v>
      </c>
      <c r="B16" s="295" t="s">
        <v>1118</v>
      </c>
      <c r="C16" s="271"/>
      <c r="D16" s="27"/>
      <c r="E16" s="27">
        <v>708</v>
      </c>
      <c r="F16" s="27">
        <v>709</v>
      </c>
    </row>
    <row r="17" spans="1:6" s="2" customFormat="1" ht="12" customHeight="1">
      <c r="A17" s="19" t="s">
        <v>988</v>
      </c>
      <c r="B17" s="295" t="s">
        <v>1119</v>
      </c>
      <c r="C17" s="271">
        <v>3227</v>
      </c>
      <c r="D17" s="27">
        <v>2880</v>
      </c>
      <c r="E17" s="27">
        <v>3525</v>
      </c>
      <c r="F17" s="27">
        <v>2353</v>
      </c>
    </row>
    <row r="18" spans="1:6" s="2" customFormat="1" ht="12" customHeight="1">
      <c r="A18" s="19" t="s">
        <v>989</v>
      </c>
      <c r="B18" s="295" t="s">
        <v>1120</v>
      </c>
      <c r="C18" s="271">
        <v>11237</v>
      </c>
      <c r="D18" s="27">
        <v>12400</v>
      </c>
      <c r="E18" s="27">
        <v>11400</v>
      </c>
      <c r="F18" s="27">
        <v>10604</v>
      </c>
    </row>
    <row r="19" spans="1:6" s="2" customFormat="1" ht="12" customHeight="1">
      <c r="A19" s="18" t="s">
        <v>1113</v>
      </c>
      <c r="B19" s="297" t="s">
        <v>1121</v>
      </c>
      <c r="C19" s="274">
        <v>9815</v>
      </c>
      <c r="D19" s="26">
        <v>7850</v>
      </c>
      <c r="E19" s="26">
        <v>7950</v>
      </c>
      <c r="F19" s="26">
        <v>7829</v>
      </c>
    </row>
    <row r="20" spans="1:6" s="2" customFormat="1" ht="12" customHeight="1">
      <c r="A20" s="19" t="s">
        <v>1114</v>
      </c>
      <c r="B20" s="295" t="s">
        <v>1122</v>
      </c>
      <c r="C20" s="271">
        <v>5948</v>
      </c>
      <c r="D20" s="27">
        <v>6286</v>
      </c>
      <c r="E20" s="27">
        <v>7300</v>
      </c>
      <c r="F20" s="27">
        <v>6458</v>
      </c>
    </row>
    <row r="21" spans="1:6" s="2" customFormat="1" ht="12" customHeight="1">
      <c r="A21" s="19" t="s">
        <v>1115</v>
      </c>
      <c r="B21" s="295" t="s">
        <v>1123</v>
      </c>
      <c r="C21" s="271">
        <v>476</v>
      </c>
      <c r="D21" s="27">
        <v>500</v>
      </c>
      <c r="E21" s="27">
        <v>508</v>
      </c>
      <c r="F21" s="27">
        <v>285</v>
      </c>
    </row>
    <row r="22" spans="1:6" s="2" customFormat="1" ht="12" customHeight="1" thickBot="1">
      <c r="A22" s="20" t="s">
        <v>1116</v>
      </c>
      <c r="B22" s="298" t="s">
        <v>1124</v>
      </c>
      <c r="C22" s="275"/>
      <c r="D22" s="28">
        <v>150</v>
      </c>
      <c r="E22" s="28">
        <v>241</v>
      </c>
      <c r="F22" s="28">
        <v>191</v>
      </c>
    </row>
    <row r="23" spans="1:6" s="2" customFormat="1" ht="12" customHeight="1" thickBot="1">
      <c r="A23" s="33" t="s">
        <v>1125</v>
      </c>
      <c r="B23" s="294" t="s">
        <v>1127</v>
      </c>
      <c r="C23" s="276">
        <v>0</v>
      </c>
      <c r="D23" s="131">
        <v>20</v>
      </c>
      <c r="E23" s="131">
        <v>20</v>
      </c>
      <c r="F23" s="131">
        <v>19</v>
      </c>
    </row>
    <row r="24" spans="1:6" s="2" customFormat="1" ht="12" customHeight="1" thickBot="1">
      <c r="A24" s="33" t="s">
        <v>917</v>
      </c>
      <c r="B24" s="294" t="s">
        <v>1128</v>
      </c>
      <c r="C24" s="272">
        <f>SUM(C25:C33)</f>
        <v>195649</v>
      </c>
      <c r="D24" s="55">
        <f>SUM(D25:D33)</f>
        <v>104094</v>
      </c>
      <c r="E24" s="55">
        <f>SUM(E25:E33)</f>
        <v>196595</v>
      </c>
      <c r="F24" s="55">
        <f>SUM(F25:F33)</f>
        <v>196595</v>
      </c>
    </row>
    <row r="25" spans="1:6" s="2" customFormat="1" ht="12" customHeight="1">
      <c r="A25" s="21" t="s">
        <v>992</v>
      </c>
      <c r="B25" s="299" t="s">
        <v>1134</v>
      </c>
      <c r="C25" s="277">
        <v>100494</v>
      </c>
      <c r="D25" s="29">
        <v>87606</v>
      </c>
      <c r="E25" s="29">
        <v>85054</v>
      </c>
      <c r="F25" s="29">
        <v>85054</v>
      </c>
    </row>
    <row r="26" spans="1:6" s="2" customFormat="1" ht="12" customHeight="1">
      <c r="A26" s="19" t="s">
        <v>993</v>
      </c>
      <c r="B26" s="295" t="s">
        <v>1135</v>
      </c>
      <c r="C26" s="271">
        <v>40377</v>
      </c>
      <c r="D26" s="27">
        <v>0</v>
      </c>
      <c r="E26" s="27">
        <v>40783</v>
      </c>
      <c r="F26" s="27">
        <v>40783</v>
      </c>
    </row>
    <row r="27" spans="1:6" s="2" customFormat="1" ht="12" customHeight="1">
      <c r="A27" s="19" t="s">
        <v>994</v>
      </c>
      <c r="B27" s="295" t="s">
        <v>1136</v>
      </c>
      <c r="C27" s="271">
        <v>21160</v>
      </c>
      <c r="D27" s="27"/>
      <c r="E27" s="27">
        <v>16891</v>
      </c>
      <c r="F27" s="27">
        <v>16891</v>
      </c>
    </row>
    <row r="28" spans="1:6" s="2" customFormat="1" ht="12" customHeight="1">
      <c r="A28" s="22" t="s">
        <v>1129</v>
      </c>
      <c r="B28" s="295" t="s">
        <v>997</v>
      </c>
      <c r="C28" s="278">
        <v>451</v>
      </c>
      <c r="D28" s="30">
        <v>16488</v>
      </c>
      <c r="E28" s="30">
        <v>16077</v>
      </c>
      <c r="F28" s="30">
        <v>16077</v>
      </c>
    </row>
    <row r="29" spans="1:6" s="2" customFormat="1" ht="12" customHeight="1">
      <c r="A29" s="22" t="s">
        <v>1130</v>
      </c>
      <c r="B29" s="295" t="s">
        <v>1137</v>
      </c>
      <c r="C29" s="278"/>
      <c r="D29" s="30"/>
      <c r="E29" s="30"/>
      <c r="F29" s="30"/>
    </row>
    <row r="30" spans="1:6" s="2" customFormat="1" ht="12" customHeight="1">
      <c r="A30" s="19" t="s">
        <v>1131</v>
      </c>
      <c r="B30" s="295" t="s">
        <v>1138</v>
      </c>
      <c r="C30" s="271"/>
      <c r="D30" s="27"/>
      <c r="E30" s="27"/>
      <c r="F30" s="27"/>
    </row>
    <row r="31" spans="1:6" s="2" customFormat="1" ht="12" customHeight="1">
      <c r="A31" s="19" t="s">
        <v>1132</v>
      </c>
      <c r="B31" s="295" t="s">
        <v>1139</v>
      </c>
      <c r="C31" s="279"/>
      <c r="D31" s="49"/>
      <c r="E31" s="49"/>
      <c r="F31" s="49"/>
    </row>
    <row r="32" spans="1:6" s="2" customFormat="1" ht="12" customHeight="1">
      <c r="A32" s="19" t="s">
        <v>1133</v>
      </c>
      <c r="B32" s="295" t="s">
        <v>1140</v>
      </c>
      <c r="C32" s="279">
        <v>33167</v>
      </c>
      <c r="D32" s="49"/>
      <c r="E32" s="49">
        <v>37790</v>
      </c>
      <c r="F32" s="49">
        <v>37790</v>
      </c>
    </row>
    <row r="33" spans="1:6" s="2" customFormat="1" ht="12" customHeight="1" thickBot="1">
      <c r="A33" s="19" t="s">
        <v>1133</v>
      </c>
      <c r="B33" s="295" t="s">
        <v>538</v>
      </c>
      <c r="C33" s="279"/>
      <c r="D33" s="49">
        <v>0</v>
      </c>
      <c r="E33" s="49">
        <v>0</v>
      </c>
      <c r="F33" s="49">
        <v>0</v>
      </c>
    </row>
    <row r="34" spans="1:6" s="2" customFormat="1" ht="12" customHeight="1" thickBot="1">
      <c r="A34" s="33" t="s">
        <v>918</v>
      </c>
      <c r="B34" s="294" t="s">
        <v>1239</v>
      </c>
      <c r="C34" s="55">
        <f>+C35+C42</f>
        <v>106833</v>
      </c>
      <c r="D34" s="55">
        <f>+D35+D42</f>
        <v>94573</v>
      </c>
      <c r="E34" s="55">
        <f>+E35+E42</f>
        <v>228711</v>
      </c>
      <c r="F34" s="55">
        <f>+F35+F42</f>
        <v>162618</v>
      </c>
    </row>
    <row r="35" spans="1:6" s="2" customFormat="1" ht="12" customHeight="1">
      <c r="A35" s="21" t="s">
        <v>995</v>
      </c>
      <c r="B35" s="300" t="s">
        <v>1143</v>
      </c>
      <c r="C35" s="280">
        <f>SUM(C36:C41)</f>
        <v>90984</v>
      </c>
      <c r="D35" s="172">
        <f>SUM(D36:D41)</f>
        <v>27218</v>
      </c>
      <c r="E35" s="172">
        <f>SUM(E36:E41)</f>
        <v>161356</v>
      </c>
      <c r="F35" s="172">
        <f>SUM(F36:F41)</f>
        <v>162607</v>
      </c>
    </row>
    <row r="36" spans="1:6" s="2" customFormat="1" ht="12" customHeight="1">
      <c r="A36" s="19" t="s">
        <v>998</v>
      </c>
      <c r="B36" s="301" t="s">
        <v>1144</v>
      </c>
      <c r="C36" s="279">
        <v>4190</v>
      </c>
      <c r="D36" s="49">
        <v>4200</v>
      </c>
      <c r="E36" s="49">
        <v>4200</v>
      </c>
      <c r="F36" s="49">
        <v>4221</v>
      </c>
    </row>
    <row r="37" spans="1:6" s="2" customFormat="1" ht="12" customHeight="1">
      <c r="A37" s="19" t="s">
        <v>999</v>
      </c>
      <c r="B37" s="301" t="s">
        <v>1145</v>
      </c>
      <c r="C37" s="279"/>
      <c r="D37" s="49"/>
      <c r="E37" s="49"/>
      <c r="F37" s="49"/>
    </row>
    <row r="38" spans="1:6" s="2" customFormat="1" ht="16.5" customHeight="1">
      <c r="A38" s="19" t="s">
        <v>1000</v>
      </c>
      <c r="B38" s="301" t="s">
        <v>1146</v>
      </c>
      <c r="C38" s="279">
        <v>22584</v>
      </c>
      <c r="D38" s="49">
        <v>20365</v>
      </c>
      <c r="E38" s="49">
        <v>23653</v>
      </c>
      <c r="F38" s="49">
        <v>23493</v>
      </c>
    </row>
    <row r="39" spans="1:6" s="2" customFormat="1" ht="12" customHeight="1">
      <c r="A39" s="19" t="s">
        <v>1001</v>
      </c>
      <c r="B39" s="301" t="s">
        <v>958</v>
      </c>
      <c r="C39" s="279">
        <v>10195</v>
      </c>
      <c r="D39" s="49"/>
      <c r="E39" s="49"/>
      <c r="F39" s="49"/>
    </row>
    <row r="40" spans="1:6" s="2" customFormat="1" ht="12" customHeight="1">
      <c r="A40" s="19" t="s">
        <v>1141</v>
      </c>
      <c r="B40" s="301" t="s">
        <v>1147</v>
      </c>
      <c r="C40" s="279">
        <v>52477</v>
      </c>
      <c r="D40" s="49">
        <v>2653</v>
      </c>
      <c r="E40" s="49">
        <v>133503</v>
      </c>
      <c r="F40" s="49">
        <v>132843</v>
      </c>
    </row>
    <row r="41" spans="1:6" s="2" customFormat="1" ht="12" customHeight="1">
      <c r="A41" s="19"/>
      <c r="B41" s="308" t="s">
        <v>539</v>
      </c>
      <c r="C41" s="279">
        <v>1538</v>
      </c>
      <c r="D41" s="49">
        <v>0</v>
      </c>
      <c r="E41" s="49">
        <v>0</v>
      </c>
      <c r="F41" s="49">
        <v>2050</v>
      </c>
    </row>
    <row r="42" spans="1:6" s="2" customFormat="1" ht="12" customHeight="1">
      <c r="A42" s="19" t="s">
        <v>996</v>
      </c>
      <c r="B42" s="300" t="s">
        <v>1148</v>
      </c>
      <c r="C42" s="281">
        <f>SUM(C43:C47)</f>
        <v>15849</v>
      </c>
      <c r="D42" s="150">
        <f>SUM(D43:D47)</f>
        <v>67355</v>
      </c>
      <c r="E42" s="150">
        <f>SUM(E43:E47)</f>
        <v>67355</v>
      </c>
      <c r="F42" s="150">
        <f>SUM(F43:F47)</f>
        <v>11</v>
      </c>
    </row>
    <row r="43" spans="1:6" s="2" customFormat="1" ht="12" customHeight="1">
      <c r="A43" s="19" t="s">
        <v>1004</v>
      </c>
      <c r="B43" s="301" t="s">
        <v>1144</v>
      </c>
      <c r="C43" s="279"/>
      <c r="D43" s="49"/>
      <c r="E43" s="49"/>
      <c r="F43" s="49"/>
    </row>
    <row r="44" spans="1:6" s="2" customFormat="1" ht="12" customHeight="1">
      <c r="A44" s="19" t="s">
        <v>1005</v>
      </c>
      <c r="B44" s="301" t="s">
        <v>1145</v>
      </c>
      <c r="C44" s="279"/>
      <c r="D44" s="49"/>
      <c r="E44" s="49"/>
      <c r="F44" s="49"/>
    </row>
    <row r="45" spans="1:6" s="2" customFormat="1" ht="24" customHeight="1">
      <c r="A45" s="19" t="s">
        <v>1006</v>
      </c>
      <c r="B45" s="301" t="s">
        <v>1146</v>
      </c>
      <c r="C45" s="279"/>
      <c r="D45" s="49"/>
      <c r="E45" s="49"/>
      <c r="F45" s="49"/>
    </row>
    <row r="46" spans="1:6" s="2" customFormat="1" ht="12" customHeight="1">
      <c r="A46" s="19" t="s">
        <v>1007</v>
      </c>
      <c r="B46" s="301" t="s">
        <v>958</v>
      </c>
      <c r="C46" s="279">
        <v>15849</v>
      </c>
      <c r="D46" s="49"/>
      <c r="E46" s="49"/>
      <c r="F46" s="49"/>
    </row>
    <row r="47" spans="1:6" s="2" customFormat="1" ht="12" customHeight="1" thickBot="1">
      <c r="A47" s="22" t="s">
        <v>1142</v>
      </c>
      <c r="B47" s="302" t="s">
        <v>1307</v>
      </c>
      <c r="C47" s="282"/>
      <c r="D47" s="103">
        <v>67355</v>
      </c>
      <c r="E47" s="103">
        <v>67355</v>
      </c>
      <c r="F47" s="103">
        <v>11</v>
      </c>
    </row>
    <row r="48" spans="1:6" s="2" customFormat="1" ht="12" customHeight="1" thickBot="1">
      <c r="A48" s="33" t="s">
        <v>1149</v>
      </c>
      <c r="B48" s="294" t="s">
        <v>1150</v>
      </c>
      <c r="C48" s="272">
        <f>SUM(C49:C51)</f>
        <v>6139</v>
      </c>
      <c r="D48" s="55">
        <f>SUM(D49:D51)</f>
        <v>6238</v>
      </c>
      <c r="E48" s="55">
        <f>SUM(E49:E51)</f>
        <v>8683</v>
      </c>
      <c r="F48" s="55">
        <f>SUM(F49:F51)</f>
        <v>8683</v>
      </c>
    </row>
    <row r="49" spans="1:6" s="2" customFormat="1" ht="12" customHeight="1">
      <c r="A49" s="21" t="s">
        <v>1002</v>
      </c>
      <c r="B49" s="299" t="s">
        <v>1152</v>
      </c>
      <c r="C49" s="277"/>
      <c r="D49" s="29"/>
      <c r="E49" s="29"/>
      <c r="F49" s="29"/>
    </row>
    <row r="50" spans="1:6" s="2" customFormat="1" ht="12" customHeight="1">
      <c r="A50" s="18" t="s">
        <v>1003</v>
      </c>
      <c r="B50" s="295" t="s">
        <v>1153</v>
      </c>
      <c r="C50" s="274">
        <v>6139</v>
      </c>
      <c r="D50" s="26">
        <v>6238</v>
      </c>
      <c r="E50" s="26">
        <v>8683</v>
      </c>
      <c r="F50" s="26">
        <v>8683</v>
      </c>
    </row>
    <row r="51" spans="1:6" s="2" customFormat="1" ht="12" customHeight="1" thickBot="1">
      <c r="A51" s="22" t="s">
        <v>1151</v>
      </c>
      <c r="B51" s="303" t="s">
        <v>1081</v>
      </c>
      <c r="C51" s="278"/>
      <c r="D51" s="30"/>
      <c r="E51" s="30"/>
      <c r="F51" s="30"/>
    </row>
    <row r="52" spans="1:6" s="2" customFormat="1" ht="12" customHeight="1" thickBot="1">
      <c r="A52" s="33" t="s">
        <v>920</v>
      </c>
      <c r="B52" s="294" t="s">
        <v>1154</v>
      </c>
      <c r="C52" s="272">
        <f>+C53+C54</f>
        <v>0</v>
      </c>
      <c r="D52" s="55">
        <f>+D53+D54</f>
        <v>0</v>
      </c>
      <c r="E52" s="55">
        <f>+E53+E54</f>
        <v>0</v>
      </c>
      <c r="F52" s="55">
        <f>+F53+F54</f>
        <v>0</v>
      </c>
    </row>
    <row r="53" spans="1:6" s="2" customFormat="1" ht="12" customHeight="1">
      <c r="A53" s="21" t="s">
        <v>1155</v>
      </c>
      <c r="B53" s="295" t="s">
        <v>1057</v>
      </c>
      <c r="C53" s="283"/>
      <c r="D53" s="255"/>
      <c r="E53" s="255"/>
      <c r="F53" s="255"/>
    </row>
    <row r="54" spans="1:6" s="2" customFormat="1" ht="12" customHeight="1" thickBot="1">
      <c r="A54" s="18" t="s">
        <v>1156</v>
      </c>
      <c r="B54" s="295" t="s">
        <v>1058</v>
      </c>
      <c r="C54" s="284"/>
      <c r="D54" s="50"/>
      <c r="E54" s="50"/>
      <c r="F54" s="50"/>
    </row>
    <row r="55" spans="1:8" s="2" customFormat="1" ht="17.25" customHeight="1" thickBot="1">
      <c r="A55" s="33" t="s">
        <v>1157</v>
      </c>
      <c r="B55" s="294" t="s">
        <v>1158</v>
      </c>
      <c r="C55" s="285"/>
      <c r="D55" s="122"/>
      <c r="E55" s="122"/>
      <c r="F55" s="122"/>
      <c r="H55" s="56"/>
    </row>
    <row r="56" spans="1:6" s="2" customFormat="1" ht="12" customHeight="1" thickBot="1">
      <c r="A56" s="33" t="s">
        <v>922</v>
      </c>
      <c r="B56" s="304" t="s">
        <v>1159</v>
      </c>
      <c r="C56" s="286">
        <f>+C6+C24+C34+C48+C52+C55</f>
        <v>399119</v>
      </c>
      <c r="D56" s="57">
        <f>+D6+D24+D34+D48+D52+D55</f>
        <v>292146</v>
      </c>
      <c r="E56" s="57">
        <f>+E6+E24+E34+E48+E52+E55</f>
        <v>533116</v>
      </c>
      <c r="F56" s="57">
        <f>+F6+F24+F34+F48+F52+F55</f>
        <v>462275</v>
      </c>
    </row>
    <row r="57" spans="1:6" s="2" customFormat="1" ht="12" customHeight="1" thickBot="1">
      <c r="A57" s="107" t="s">
        <v>923</v>
      </c>
      <c r="B57" s="305" t="s">
        <v>1325</v>
      </c>
      <c r="C57" s="287">
        <f>SUM(C58:C59)</f>
        <v>2760</v>
      </c>
      <c r="D57" s="69">
        <f>SUM(D58:D59)</f>
        <v>0</v>
      </c>
      <c r="E57" s="69">
        <f>SUM(E58:E59)</f>
        <v>0</v>
      </c>
      <c r="F57" s="69">
        <f>SUM(F58:F59)</f>
        <v>0</v>
      </c>
    </row>
    <row r="58" spans="1:6" s="2" customFormat="1" ht="12" customHeight="1">
      <c r="A58" s="132" t="s">
        <v>1068</v>
      </c>
      <c r="B58" s="306" t="s">
        <v>1160</v>
      </c>
      <c r="C58" s="288">
        <v>2760</v>
      </c>
      <c r="D58" s="130"/>
      <c r="E58" s="130"/>
      <c r="F58" s="130"/>
    </row>
    <row r="59" spans="1:6" s="2" customFormat="1" ht="12" customHeight="1" thickBot="1">
      <c r="A59" s="134" t="s">
        <v>1069</v>
      </c>
      <c r="B59" s="307" t="s">
        <v>1161</v>
      </c>
      <c r="C59" s="289"/>
      <c r="D59" s="136"/>
      <c r="E59" s="136"/>
      <c r="F59" s="136"/>
    </row>
    <row r="60" spans="1:6" s="2" customFormat="1" ht="12" customHeight="1" thickBot="1">
      <c r="A60" s="107" t="s">
        <v>924</v>
      </c>
      <c r="B60" s="305" t="s">
        <v>1162</v>
      </c>
      <c r="C60" s="287">
        <f>SUM(C61,C68)</f>
        <v>16570</v>
      </c>
      <c r="D60" s="69">
        <f>SUM(D61,D68)</f>
        <v>31219</v>
      </c>
      <c r="E60" s="69">
        <f>SUM(E61,E68)</f>
        <v>31219</v>
      </c>
      <c r="F60" s="69">
        <f>SUM(F61,F68)</f>
        <v>0</v>
      </c>
    </row>
    <row r="61" spans="1:6" s="2" customFormat="1" ht="12" customHeight="1">
      <c r="A61" s="23" t="s">
        <v>1163</v>
      </c>
      <c r="B61" s="300" t="s">
        <v>1179</v>
      </c>
      <c r="C61" s="290">
        <f>SUM(C62:C67)</f>
        <v>2570</v>
      </c>
      <c r="D61" s="152">
        <f>SUM(D62:D67)</f>
        <v>31219</v>
      </c>
      <c r="E61" s="152">
        <f>SUM(E62:E67)</f>
        <v>31219</v>
      </c>
      <c r="F61" s="152">
        <f>SUM(F62:F67)</f>
        <v>0</v>
      </c>
    </row>
    <row r="62" spans="1:6" s="2" customFormat="1" ht="12" customHeight="1">
      <c r="A62" s="21" t="s">
        <v>1178</v>
      </c>
      <c r="B62" s="308" t="s">
        <v>1180</v>
      </c>
      <c r="C62" s="279"/>
      <c r="D62" s="49"/>
      <c r="E62" s="49"/>
      <c r="F62" s="49"/>
    </row>
    <row r="63" spans="1:6" s="2" customFormat="1" ht="12" customHeight="1">
      <c r="A63" s="21" t="s">
        <v>1164</v>
      </c>
      <c r="B63" s="308" t="s">
        <v>1181</v>
      </c>
      <c r="C63" s="279">
        <v>2570</v>
      </c>
      <c r="D63" s="49">
        <v>31219</v>
      </c>
      <c r="E63" s="49">
        <v>31219</v>
      </c>
      <c r="F63" s="49"/>
    </row>
    <row r="64" spans="1:6" s="2" customFormat="1" ht="12" customHeight="1">
      <c r="A64" s="21" t="s">
        <v>1165</v>
      </c>
      <c r="B64" s="308" t="s">
        <v>1182</v>
      </c>
      <c r="C64" s="284"/>
      <c r="D64" s="50"/>
      <c r="E64" s="50"/>
      <c r="F64" s="50"/>
    </row>
    <row r="65" spans="1:6" s="2" customFormat="1" ht="12" customHeight="1">
      <c r="A65" s="21" t="s">
        <v>1166</v>
      </c>
      <c r="B65" s="308" t="s">
        <v>1183</v>
      </c>
      <c r="C65" s="282"/>
      <c r="D65" s="103"/>
      <c r="E65" s="103"/>
      <c r="F65" s="103"/>
    </row>
    <row r="66" spans="1:6" s="2" customFormat="1" ht="12" customHeight="1">
      <c r="A66" s="21" t="s">
        <v>1167</v>
      </c>
      <c r="B66" s="308" t="s">
        <v>1184</v>
      </c>
      <c r="C66" s="282"/>
      <c r="D66" s="103"/>
      <c r="E66" s="103"/>
      <c r="F66" s="103"/>
    </row>
    <row r="67" spans="1:6" s="2" customFormat="1" ht="12" customHeight="1">
      <c r="A67" s="21" t="s">
        <v>1169</v>
      </c>
      <c r="B67" s="308" t="s">
        <v>1186</v>
      </c>
      <c r="C67" s="282"/>
      <c r="D67" s="103"/>
      <c r="E67" s="103"/>
      <c r="F67" s="103"/>
    </row>
    <row r="68" spans="1:6" s="2" customFormat="1" ht="12" customHeight="1">
      <c r="A68" s="21" t="s">
        <v>1170</v>
      </c>
      <c r="B68" s="300" t="s">
        <v>1187</v>
      </c>
      <c r="C68" s="291">
        <f>SUM(C69:C75)</f>
        <v>14000</v>
      </c>
      <c r="D68" s="151">
        <f>SUM(D69:D75)</f>
        <v>0</v>
      </c>
      <c r="E68" s="151">
        <f>SUM(E69:E75)</f>
        <v>0</v>
      </c>
      <c r="F68" s="151">
        <f>SUM(F69:F75)</f>
        <v>0</v>
      </c>
    </row>
    <row r="69" spans="1:6" s="2" customFormat="1" ht="12" customHeight="1">
      <c r="A69" s="21" t="s">
        <v>1171</v>
      </c>
      <c r="B69" s="308" t="s">
        <v>1180</v>
      </c>
      <c r="C69" s="279"/>
      <c r="D69" s="49"/>
      <c r="E69" s="49"/>
      <c r="F69" s="49"/>
    </row>
    <row r="70" spans="1:6" s="2" customFormat="1" ht="12" customHeight="1">
      <c r="A70" s="21" t="s">
        <v>1172</v>
      </c>
      <c r="B70" s="308" t="s">
        <v>1082</v>
      </c>
      <c r="C70" s="279"/>
      <c r="D70" s="49"/>
      <c r="E70" s="49"/>
      <c r="F70" s="49"/>
    </row>
    <row r="71" spans="1:6" s="2" customFormat="1" ht="12" customHeight="1">
      <c r="A71" s="21" t="s">
        <v>1173</v>
      </c>
      <c r="B71" s="308" t="s">
        <v>1083</v>
      </c>
      <c r="C71" s="284">
        <v>14000</v>
      </c>
      <c r="D71" s="50"/>
      <c r="E71" s="50"/>
      <c r="F71" s="50"/>
    </row>
    <row r="72" spans="1:6" s="2" customFormat="1" ht="12" customHeight="1">
      <c r="A72" s="21" t="s">
        <v>1174</v>
      </c>
      <c r="B72" s="308" t="s">
        <v>1182</v>
      </c>
      <c r="C72" s="279"/>
      <c r="D72" s="49"/>
      <c r="E72" s="49"/>
      <c r="F72" s="49"/>
    </row>
    <row r="73" spans="1:6" s="2" customFormat="1" ht="12" customHeight="1">
      <c r="A73" s="18" t="s">
        <v>1175</v>
      </c>
      <c r="B73" s="302" t="s">
        <v>1188</v>
      </c>
      <c r="C73" s="274"/>
      <c r="D73" s="26"/>
      <c r="E73" s="26"/>
      <c r="F73" s="26"/>
    </row>
    <row r="74" spans="1:6" s="2" customFormat="1" ht="12" customHeight="1">
      <c r="A74" s="19" t="s">
        <v>1176</v>
      </c>
      <c r="B74" s="302" t="s">
        <v>1184</v>
      </c>
      <c r="C74" s="271"/>
      <c r="D74" s="27"/>
      <c r="E74" s="27"/>
      <c r="F74" s="27"/>
    </row>
    <row r="75" spans="1:6" s="2" customFormat="1" ht="12" customHeight="1" thickBot="1">
      <c r="A75" s="24" t="s">
        <v>1177</v>
      </c>
      <c r="B75" s="309" t="s">
        <v>1189</v>
      </c>
      <c r="C75" s="292"/>
      <c r="D75" s="25"/>
      <c r="E75" s="25"/>
      <c r="F75" s="25"/>
    </row>
    <row r="76" spans="1:7" s="2" customFormat="1" ht="26.25" customHeight="1" thickBot="1">
      <c r="A76" s="33" t="s">
        <v>925</v>
      </c>
      <c r="B76" s="310" t="s">
        <v>822</v>
      </c>
      <c r="C76" s="55">
        <f>+C56+C57+C60</f>
        <v>418449</v>
      </c>
      <c r="D76" s="55">
        <f>+D56+D57+D60</f>
        <v>323365</v>
      </c>
      <c r="E76" s="55">
        <f>+E56+E57+E60</f>
        <v>564335</v>
      </c>
      <c r="F76" s="55">
        <f>+F56+F57+F60</f>
        <v>462275</v>
      </c>
      <c r="G76" s="124"/>
    </row>
    <row r="77" spans="1:7" s="2" customFormat="1" ht="15" customHeight="1" thickBot="1">
      <c r="A77" s="818" t="s">
        <v>926</v>
      </c>
      <c r="B77" s="310" t="s">
        <v>821</v>
      </c>
      <c r="C77" s="829">
        <v>-32746</v>
      </c>
      <c r="D77" s="830"/>
      <c r="E77" s="828"/>
      <c r="F77" s="1034">
        <v>5683</v>
      </c>
      <c r="G77" s="148"/>
    </row>
    <row r="78" spans="1:7" s="2" customFormat="1" ht="15" customHeight="1" thickBot="1">
      <c r="A78" s="818" t="s">
        <v>927</v>
      </c>
      <c r="B78" s="310" t="s">
        <v>823</v>
      </c>
      <c r="C78" s="819">
        <f>+C76+C77</f>
        <v>385703</v>
      </c>
      <c r="D78" s="313">
        <f>+D76+D77</f>
        <v>323365</v>
      </c>
      <c r="E78" s="272">
        <f>+E76+E77</f>
        <v>564335</v>
      </c>
      <c r="F78" s="272">
        <f>+F76+F77</f>
        <v>467958</v>
      </c>
      <c r="G78" s="148"/>
    </row>
    <row r="79" spans="1:6" s="2" customFormat="1" ht="22.5" customHeight="1">
      <c r="A79" s="1066"/>
      <c r="B79" s="1066"/>
      <c r="C79" s="1066"/>
      <c r="D79" s="1066"/>
      <c r="E79" s="1066"/>
      <c r="F79" s="1066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069" t="s">
        <v>942</v>
      </c>
      <c r="B81" s="1069"/>
      <c r="C81" s="1069"/>
      <c r="D81" s="1069"/>
      <c r="E81" s="1069"/>
      <c r="F81" s="1069"/>
    </row>
    <row r="82" spans="1:6" ht="16.5" customHeight="1" thickBot="1">
      <c r="A82" s="1067" t="s">
        <v>1076</v>
      </c>
      <c r="B82" s="1067"/>
      <c r="C82" s="129"/>
      <c r="D82" s="129"/>
      <c r="E82" s="129"/>
      <c r="F82" s="128"/>
    </row>
    <row r="83" spans="1:6" ht="16.5" customHeight="1" thickBot="1">
      <c r="A83" s="1062" t="s">
        <v>911</v>
      </c>
      <c r="B83" s="1064" t="s">
        <v>943</v>
      </c>
      <c r="C83" s="1143" t="s">
        <v>1326</v>
      </c>
      <c r="D83" s="1060" t="s">
        <v>1327</v>
      </c>
      <c r="E83" s="1060"/>
      <c r="F83" s="1061"/>
    </row>
    <row r="84" spans="1:6" ht="30.75" customHeight="1" thickBot="1">
      <c r="A84" s="1063"/>
      <c r="B84" s="1065"/>
      <c r="C84" s="1144"/>
      <c r="D84" s="311" t="s">
        <v>1328</v>
      </c>
      <c r="E84" s="311" t="s">
        <v>1329</v>
      </c>
      <c r="F84" s="165" t="s">
        <v>1330</v>
      </c>
    </row>
    <row r="85" spans="1:6" s="53" customFormat="1" ht="12" customHeight="1" thickBot="1">
      <c r="A85" s="46">
        <v>1</v>
      </c>
      <c r="B85" s="47">
        <v>2</v>
      </c>
      <c r="C85" s="268">
        <v>3</v>
      </c>
      <c r="D85" s="314">
        <v>4</v>
      </c>
      <c r="E85" s="314">
        <v>5</v>
      </c>
      <c r="F85" s="312">
        <v>6</v>
      </c>
    </row>
    <row r="86" spans="1:6" ht="12" customHeight="1" thickBot="1">
      <c r="A86" s="35" t="s">
        <v>913</v>
      </c>
      <c r="B86" s="326" t="s">
        <v>1190</v>
      </c>
      <c r="C86" s="315">
        <f>SUM(C87:C91)</f>
        <v>341834</v>
      </c>
      <c r="D86" s="58">
        <f>SUM(D87:D91)</f>
        <v>247058</v>
      </c>
      <c r="E86" s="58">
        <f>SUM(E87:E91)</f>
        <v>434965</v>
      </c>
      <c r="F86" s="58">
        <f>SUM(F87:F91)</f>
        <v>394012</v>
      </c>
    </row>
    <row r="87" spans="1:6" ht="12" customHeight="1">
      <c r="A87" s="23" t="s">
        <v>1008</v>
      </c>
      <c r="B87" s="296" t="s">
        <v>944</v>
      </c>
      <c r="C87" s="316">
        <v>141770</v>
      </c>
      <c r="D87" s="16">
        <v>110381</v>
      </c>
      <c r="E87" s="16">
        <v>196771</v>
      </c>
      <c r="F87" s="16">
        <v>186791</v>
      </c>
    </row>
    <row r="88" spans="1:6" ht="12" customHeight="1">
      <c r="A88" s="19" t="s">
        <v>1009</v>
      </c>
      <c r="B88" s="295" t="s">
        <v>1191</v>
      </c>
      <c r="C88" s="317">
        <v>35615</v>
      </c>
      <c r="D88" s="10">
        <v>28834</v>
      </c>
      <c r="E88" s="10">
        <v>40718</v>
      </c>
      <c r="F88" s="10">
        <v>38623</v>
      </c>
    </row>
    <row r="89" spans="1:6" ht="12" customHeight="1">
      <c r="A89" s="19" t="s">
        <v>1010</v>
      </c>
      <c r="B89" s="295" t="s">
        <v>1056</v>
      </c>
      <c r="C89" s="318">
        <v>97215</v>
      </c>
      <c r="D89" s="14">
        <v>87825</v>
      </c>
      <c r="E89" s="14">
        <v>131211</v>
      </c>
      <c r="F89" s="14">
        <v>103636</v>
      </c>
    </row>
    <row r="90" spans="1:6" ht="12" customHeight="1">
      <c r="A90" s="19" t="s">
        <v>1011</v>
      </c>
      <c r="B90" s="295" t="s">
        <v>1192</v>
      </c>
      <c r="C90" s="1024"/>
      <c r="D90" s="1024"/>
      <c r="E90" s="1024">
        <v>224</v>
      </c>
      <c r="F90" s="10">
        <v>224</v>
      </c>
    </row>
    <row r="91" spans="1:6" ht="12" customHeight="1">
      <c r="A91" s="19" t="s">
        <v>1021</v>
      </c>
      <c r="B91" s="297" t="s">
        <v>1193</v>
      </c>
      <c r="C91" s="1023">
        <f>SUM(C92:C100)</f>
        <v>67234</v>
      </c>
      <c r="D91" s="1023">
        <f>SUM(D92:D100)</f>
        <v>20018</v>
      </c>
      <c r="E91" s="1023">
        <f>SUM(E92:E100)</f>
        <v>66041</v>
      </c>
      <c r="F91" s="1023">
        <f>SUM(F92:F100)</f>
        <v>64738</v>
      </c>
    </row>
    <row r="92" spans="1:6" ht="12" customHeight="1">
      <c r="A92" s="19" t="s">
        <v>1012</v>
      </c>
      <c r="B92" s="295" t="s">
        <v>1244</v>
      </c>
      <c r="C92" s="318"/>
      <c r="D92" s="111"/>
      <c r="E92" s="14"/>
      <c r="F92" s="14"/>
    </row>
    <row r="93" spans="1:6" ht="12" customHeight="1">
      <c r="A93" s="19" t="s">
        <v>1013</v>
      </c>
      <c r="B93" s="327" t="s">
        <v>1245</v>
      </c>
      <c r="C93" s="318">
        <v>58471</v>
      </c>
      <c r="D93" s="14">
        <v>19171</v>
      </c>
      <c r="E93" s="14">
        <v>57091</v>
      </c>
      <c r="F93" s="14">
        <v>55796</v>
      </c>
    </row>
    <row r="94" spans="1:6" ht="12" customHeight="1">
      <c r="A94" s="19"/>
      <c r="B94" s="327" t="s">
        <v>1168</v>
      </c>
      <c r="C94" s="318"/>
      <c r="D94" s="14">
        <v>0</v>
      </c>
      <c r="E94" s="14">
        <v>0</v>
      </c>
      <c r="F94" s="14">
        <v>0</v>
      </c>
    </row>
    <row r="95" spans="1:6" ht="12" customHeight="1">
      <c r="A95" s="19" t="s">
        <v>1022</v>
      </c>
      <c r="B95" s="327" t="s">
        <v>1246</v>
      </c>
      <c r="C95" s="318">
        <v>78</v>
      </c>
      <c r="D95" s="14">
        <v>0</v>
      </c>
      <c r="E95" s="14">
        <v>0</v>
      </c>
      <c r="F95" s="14">
        <v>0</v>
      </c>
    </row>
    <row r="96" spans="1:6" ht="12" customHeight="1">
      <c r="A96" s="19" t="s">
        <v>1023</v>
      </c>
      <c r="B96" s="328" t="s">
        <v>1247</v>
      </c>
      <c r="C96" s="318">
        <v>6151</v>
      </c>
      <c r="D96" s="14">
        <v>847</v>
      </c>
      <c r="E96" s="14">
        <v>6202</v>
      </c>
      <c r="F96" s="14">
        <v>6194</v>
      </c>
    </row>
    <row r="97" spans="1:6" ht="12" customHeight="1">
      <c r="A97" s="19" t="s">
        <v>1024</v>
      </c>
      <c r="B97" s="328" t="s">
        <v>1248</v>
      </c>
      <c r="C97" s="318">
        <v>249</v>
      </c>
      <c r="D97" s="14">
        <v>0</v>
      </c>
      <c r="E97" s="14">
        <v>2748</v>
      </c>
      <c r="F97" s="14">
        <v>2748</v>
      </c>
    </row>
    <row r="98" spans="1:6" ht="12" customHeight="1">
      <c r="A98" s="18" t="s">
        <v>1025</v>
      </c>
      <c r="B98" s="329" t="s">
        <v>1249</v>
      </c>
      <c r="C98" s="318"/>
      <c r="D98" s="14"/>
      <c r="E98" s="14">
        <v>0</v>
      </c>
      <c r="F98" s="14">
        <v>0</v>
      </c>
    </row>
    <row r="99" spans="1:6" ht="12" customHeight="1">
      <c r="A99" s="19" t="s">
        <v>1027</v>
      </c>
      <c r="B99" s="329" t="s">
        <v>1250</v>
      </c>
      <c r="C99" s="318">
        <v>2285</v>
      </c>
      <c r="D99" s="14"/>
      <c r="E99" s="14"/>
      <c r="F99" s="14"/>
    </row>
    <row r="100" spans="1:6" ht="12" customHeight="1" thickBot="1">
      <c r="A100" s="24" t="s">
        <v>1194</v>
      </c>
      <c r="B100" s="330" t="s">
        <v>1251</v>
      </c>
      <c r="C100" s="319"/>
      <c r="D100" s="32"/>
      <c r="E100" s="32"/>
      <c r="F100" s="32"/>
    </row>
    <row r="101" spans="1:6" ht="12" customHeight="1" thickBot="1">
      <c r="A101" s="33" t="s">
        <v>914</v>
      </c>
      <c r="B101" s="331" t="s">
        <v>1195</v>
      </c>
      <c r="C101" s="320">
        <f>SUM(C102:C108)</f>
        <v>36113</v>
      </c>
      <c r="D101" s="59">
        <f>SUM(D102:D108)</f>
        <v>73263</v>
      </c>
      <c r="E101" s="59">
        <f>SUM(E102:E108)</f>
        <v>95883</v>
      </c>
      <c r="F101" s="59">
        <f>SUM(F102:F108)</f>
        <v>30246</v>
      </c>
    </row>
    <row r="102" spans="1:6" ht="12" customHeight="1">
      <c r="A102" s="21" t="s">
        <v>1014</v>
      </c>
      <c r="B102" s="295" t="s">
        <v>1196</v>
      </c>
      <c r="C102" s="321">
        <v>35001</v>
      </c>
      <c r="D102" s="12">
        <v>24958</v>
      </c>
      <c r="E102" s="12">
        <v>47578</v>
      </c>
      <c r="F102" s="12">
        <v>29802</v>
      </c>
    </row>
    <row r="103" spans="1:6" ht="12" customHeight="1">
      <c r="A103" s="21" t="s">
        <v>1015</v>
      </c>
      <c r="B103" s="295" t="s">
        <v>1197</v>
      </c>
      <c r="C103" s="317">
        <v>1112</v>
      </c>
      <c r="D103" s="10">
        <v>48305</v>
      </c>
      <c r="E103" s="10">
        <v>48305</v>
      </c>
      <c r="F103" s="10">
        <v>444</v>
      </c>
    </row>
    <row r="104" spans="1:6" ht="12" customHeight="1">
      <c r="A104" s="21" t="s">
        <v>1016</v>
      </c>
      <c r="B104" s="295" t="s">
        <v>1198</v>
      </c>
      <c r="C104" s="317"/>
      <c r="D104" s="10"/>
      <c r="E104" s="10"/>
      <c r="F104" s="10"/>
    </row>
    <row r="105" spans="1:6" ht="12" customHeight="1">
      <c r="A105" s="21" t="s">
        <v>1017</v>
      </c>
      <c r="B105" s="295" t="s">
        <v>1199</v>
      </c>
      <c r="C105" s="317"/>
      <c r="D105" s="10"/>
      <c r="E105" s="10"/>
      <c r="F105" s="10"/>
    </row>
    <row r="106" spans="1:6" ht="17.25" customHeight="1">
      <c r="A106" s="21" t="s">
        <v>1018</v>
      </c>
      <c r="B106" s="295" t="s">
        <v>1204</v>
      </c>
      <c r="C106" s="317"/>
      <c r="D106" s="10"/>
      <c r="E106" s="10"/>
      <c r="F106" s="10"/>
    </row>
    <row r="107" spans="1:6" ht="24" customHeight="1">
      <c r="A107" s="21" t="s">
        <v>1026</v>
      </c>
      <c r="B107" s="295" t="s">
        <v>1205</v>
      </c>
      <c r="C107" s="317"/>
      <c r="D107" s="10"/>
      <c r="E107" s="10"/>
      <c r="F107" s="10"/>
    </row>
    <row r="108" spans="1:6" ht="12" customHeight="1">
      <c r="A108" s="21" t="s">
        <v>1031</v>
      </c>
      <c r="B108" s="295" t="s">
        <v>1206</v>
      </c>
      <c r="C108" s="317"/>
      <c r="D108" s="10"/>
      <c r="E108" s="10"/>
      <c r="F108" s="10"/>
    </row>
    <row r="109" spans="1:6" ht="12" customHeight="1">
      <c r="A109" s="21" t="s">
        <v>1200</v>
      </c>
      <c r="B109" s="295" t="s">
        <v>1240</v>
      </c>
      <c r="C109" s="317"/>
      <c r="D109" s="10"/>
      <c r="E109" s="10"/>
      <c r="F109" s="10"/>
    </row>
    <row r="110" spans="1:6" ht="12" customHeight="1">
      <c r="A110" s="21" t="s">
        <v>1201</v>
      </c>
      <c r="B110" s="327" t="s">
        <v>1241</v>
      </c>
      <c r="C110" s="317"/>
      <c r="D110" s="10"/>
      <c r="E110" s="10"/>
      <c r="F110" s="10"/>
    </row>
    <row r="111" spans="1:6" ht="12" customHeight="1">
      <c r="A111" s="18" t="s">
        <v>1202</v>
      </c>
      <c r="B111" s="327" t="s">
        <v>1242</v>
      </c>
      <c r="C111" s="318"/>
      <c r="D111" s="14"/>
      <c r="E111" s="14"/>
      <c r="F111" s="14"/>
    </row>
    <row r="112" spans="1:6" ht="12" customHeight="1" thickBot="1">
      <c r="A112" s="22" t="s">
        <v>1203</v>
      </c>
      <c r="B112" s="327" t="s">
        <v>1243</v>
      </c>
      <c r="C112" s="318"/>
      <c r="D112" s="14"/>
      <c r="E112" s="14"/>
      <c r="F112" s="14"/>
    </row>
    <row r="113" spans="1:6" ht="12" customHeight="1" thickBot="1">
      <c r="A113" s="33" t="s">
        <v>915</v>
      </c>
      <c r="B113" s="331" t="s">
        <v>1207</v>
      </c>
      <c r="C113" s="322"/>
      <c r="D113" s="173"/>
      <c r="E113" s="173"/>
      <c r="F113" s="173"/>
    </row>
    <row r="114" spans="1:6" ht="12" customHeight="1" thickBot="1">
      <c r="A114" s="33" t="s">
        <v>916</v>
      </c>
      <c r="B114" s="331" t="s">
        <v>1208</v>
      </c>
      <c r="C114" s="320">
        <f>SUM(C115:C116)</f>
        <v>0</v>
      </c>
      <c r="D114" s="59">
        <f>SUM(D115:D116)</f>
        <v>0</v>
      </c>
      <c r="E114" s="59">
        <f>SUM(E115:E116)</f>
        <v>0</v>
      </c>
      <c r="F114" s="59">
        <f>SUM(F115:F116)</f>
        <v>0</v>
      </c>
    </row>
    <row r="115" spans="1:6" ht="12" customHeight="1">
      <c r="A115" s="21" t="s">
        <v>990</v>
      </c>
      <c r="B115" s="299" t="s">
        <v>961</v>
      </c>
      <c r="C115" s="321"/>
      <c r="D115" s="12"/>
      <c r="E115" s="12"/>
      <c r="F115" s="12"/>
    </row>
    <row r="116" spans="1:6" ht="12" customHeight="1" thickBot="1">
      <c r="A116" s="19" t="s">
        <v>991</v>
      </c>
      <c r="B116" s="295" t="s">
        <v>962</v>
      </c>
      <c r="C116" s="317"/>
      <c r="D116" s="10"/>
      <c r="E116" s="10"/>
      <c r="F116" s="10"/>
    </row>
    <row r="117" spans="1:6" ht="12" customHeight="1" thickBot="1">
      <c r="A117" s="33" t="s">
        <v>917</v>
      </c>
      <c r="B117" s="332" t="s">
        <v>1084</v>
      </c>
      <c r="C117" s="320">
        <f>+C86+C101+C113+C114</f>
        <v>377947</v>
      </c>
      <c r="D117" s="59">
        <f>+D86+D101+D113+D114</f>
        <v>320321</v>
      </c>
      <c r="E117" s="59">
        <f>+E86+E101+E113+E114</f>
        <v>530848</v>
      </c>
      <c r="F117" s="59">
        <f>+F86+F101+F113+F114</f>
        <v>424258</v>
      </c>
    </row>
    <row r="118" spans="1:6" ht="12" customHeight="1" thickBot="1">
      <c r="A118" s="33" t="s">
        <v>918</v>
      </c>
      <c r="B118" s="331" t="s">
        <v>1209</v>
      </c>
      <c r="C118" s="320">
        <f>SUM(C119,C128)</f>
        <v>809</v>
      </c>
      <c r="D118" s="59">
        <f>SUM(D119,D128)</f>
        <v>3044</v>
      </c>
      <c r="E118" s="59">
        <f>SUM(E119,E128)</f>
        <v>33487</v>
      </c>
      <c r="F118" s="59">
        <f>SUM(F119,F128)</f>
        <v>19785</v>
      </c>
    </row>
    <row r="119" spans="1:6" ht="12" customHeight="1">
      <c r="A119" s="21" t="s">
        <v>995</v>
      </c>
      <c r="B119" s="300" t="s">
        <v>1216</v>
      </c>
      <c r="C119" s="323">
        <f>SUM(C120:C127)</f>
        <v>809</v>
      </c>
      <c r="D119" s="174">
        <f>SUM(D120:D127)</f>
        <v>0</v>
      </c>
      <c r="E119" s="174">
        <f>SUM(E120:E127)</f>
        <v>0</v>
      </c>
      <c r="F119" s="174">
        <f>SUM(F120:F127)</f>
        <v>0</v>
      </c>
    </row>
    <row r="120" spans="1:6" ht="12" customHeight="1">
      <c r="A120" s="21" t="s">
        <v>998</v>
      </c>
      <c r="B120" s="308" t="s">
        <v>1217</v>
      </c>
      <c r="C120" s="317"/>
      <c r="D120" s="10"/>
      <c r="E120" s="10"/>
      <c r="F120" s="10"/>
    </row>
    <row r="121" spans="1:6" ht="12" customHeight="1">
      <c r="A121" s="21" t="s">
        <v>999</v>
      </c>
      <c r="B121" s="308" t="s">
        <v>1218</v>
      </c>
      <c r="C121" s="317"/>
      <c r="D121" s="10"/>
      <c r="E121" s="10"/>
      <c r="F121" s="10"/>
    </row>
    <row r="122" spans="1:6" ht="12" customHeight="1">
      <c r="A122" s="21" t="s">
        <v>1000</v>
      </c>
      <c r="B122" s="308" t="s">
        <v>1085</v>
      </c>
      <c r="C122" s="317">
        <v>809</v>
      </c>
      <c r="D122" s="10"/>
      <c r="E122" s="10"/>
      <c r="F122" s="10"/>
    </row>
    <row r="123" spans="1:6" ht="12" customHeight="1">
      <c r="A123" s="21" t="s">
        <v>1001</v>
      </c>
      <c r="B123" s="308" t="s">
        <v>1086</v>
      </c>
      <c r="C123" s="317"/>
      <c r="D123" s="10"/>
      <c r="E123" s="10"/>
      <c r="F123" s="10"/>
    </row>
    <row r="124" spans="1:6" ht="12" customHeight="1">
      <c r="A124" s="21" t="s">
        <v>1141</v>
      </c>
      <c r="B124" s="308" t="s">
        <v>1219</v>
      </c>
      <c r="C124" s="317"/>
      <c r="D124" s="10"/>
      <c r="E124" s="10"/>
      <c r="F124" s="10"/>
    </row>
    <row r="125" spans="1:6" ht="12" customHeight="1">
      <c r="A125" s="21" t="s">
        <v>1210</v>
      </c>
      <c r="B125" s="308" t="s">
        <v>1220</v>
      </c>
      <c r="C125" s="317"/>
      <c r="D125" s="10"/>
      <c r="E125" s="10"/>
      <c r="F125" s="10"/>
    </row>
    <row r="126" spans="1:6" ht="12" customHeight="1">
      <c r="A126" s="21" t="s">
        <v>1211</v>
      </c>
      <c r="B126" s="308" t="s">
        <v>1221</v>
      </c>
      <c r="C126" s="317"/>
      <c r="D126" s="10"/>
      <c r="E126" s="10"/>
      <c r="F126" s="10"/>
    </row>
    <row r="127" spans="1:6" ht="12" customHeight="1">
      <c r="A127" s="21" t="s">
        <v>1212</v>
      </c>
      <c r="B127" s="308" t="s">
        <v>1055</v>
      </c>
      <c r="C127" s="317"/>
      <c r="D127" s="10"/>
      <c r="E127" s="10"/>
      <c r="F127" s="10"/>
    </row>
    <row r="128" spans="1:6" ht="12" customHeight="1">
      <c r="A128" s="21" t="s">
        <v>996</v>
      </c>
      <c r="B128" s="300" t="s">
        <v>1222</v>
      </c>
      <c r="C128" s="323">
        <f>SUM(C129:C136)</f>
        <v>0</v>
      </c>
      <c r="D128" s="174">
        <f>SUM(D129:D136)</f>
        <v>3044</v>
      </c>
      <c r="E128" s="174">
        <f>SUM(E129:E136)</f>
        <v>33487</v>
      </c>
      <c r="F128" s="174">
        <f>SUM(F129:F136)</f>
        <v>19785</v>
      </c>
    </row>
    <row r="129" spans="1:6" ht="12" customHeight="1">
      <c r="A129" s="21" t="s">
        <v>1004</v>
      </c>
      <c r="B129" s="308" t="s">
        <v>1217</v>
      </c>
      <c r="C129" s="317"/>
      <c r="D129" s="10"/>
      <c r="E129" s="10"/>
      <c r="F129" s="10"/>
    </row>
    <row r="130" spans="1:6" ht="12" customHeight="1">
      <c r="A130" s="21" t="s">
        <v>1005</v>
      </c>
      <c r="B130" s="308" t="s">
        <v>1223</v>
      </c>
      <c r="C130" s="317"/>
      <c r="D130" s="10"/>
      <c r="E130" s="10"/>
      <c r="F130" s="10"/>
    </row>
    <row r="131" spans="1:6" ht="12" customHeight="1">
      <c r="A131" s="21" t="s">
        <v>1006</v>
      </c>
      <c r="B131" s="308" t="s">
        <v>1085</v>
      </c>
      <c r="C131" s="317"/>
      <c r="D131" s="10"/>
      <c r="E131" s="10"/>
      <c r="F131" s="10"/>
    </row>
    <row r="132" spans="1:6" ht="12" customHeight="1">
      <c r="A132" s="21" t="s">
        <v>1007</v>
      </c>
      <c r="B132" s="308" t="s">
        <v>1086</v>
      </c>
      <c r="C132" s="324"/>
      <c r="D132" s="111">
        <v>3044</v>
      </c>
      <c r="E132" s="111">
        <v>33487</v>
      </c>
      <c r="F132" s="111">
        <v>19785</v>
      </c>
    </row>
    <row r="133" spans="1:6" ht="12" customHeight="1">
      <c r="A133" s="21" t="s">
        <v>1142</v>
      </c>
      <c r="B133" s="308" t="s">
        <v>1219</v>
      </c>
      <c r="C133" s="317"/>
      <c r="D133" s="10"/>
      <c r="E133" s="10"/>
      <c r="F133" s="10"/>
    </row>
    <row r="134" spans="1:6" ht="12" customHeight="1">
      <c r="A134" s="21" t="s">
        <v>1213</v>
      </c>
      <c r="B134" s="308" t="s">
        <v>1224</v>
      </c>
      <c r="C134" s="318"/>
      <c r="D134" s="14"/>
      <c r="E134" s="14"/>
      <c r="F134" s="14"/>
    </row>
    <row r="135" spans="1:6" ht="12" customHeight="1">
      <c r="A135" s="21" t="s">
        <v>1214</v>
      </c>
      <c r="B135" s="308" t="s">
        <v>1221</v>
      </c>
      <c r="C135" s="318"/>
      <c r="D135" s="14"/>
      <c r="E135" s="14"/>
      <c r="F135" s="14"/>
    </row>
    <row r="136" spans="1:6" ht="12" customHeight="1" thickBot="1">
      <c r="A136" s="21" t="s">
        <v>1215</v>
      </c>
      <c r="B136" s="308" t="s">
        <v>1225</v>
      </c>
      <c r="C136" s="325"/>
      <c r="D136" s="125"/>
      <c r="E136" s="125"/>
      <c r="F136" s="125"/>
    </row>
    <row r="137" spans="1:12" ht="15" customHeight="1" thickBot="1">
      <c r="A137" s="33" t="s">
        <v>919</v>
      </c>
      <c r="B137" s="333" t="s">
        <v>824</v>
      </c>
      <c r="C137" s="59">
        <f>SUM(C117,C118)</f>
        <v>378756</v>
      </c>
      <c r="D137" s="59">
        <f>SUM(D117,D118)</f>
        <v>323365</v>
      </c>
      <c r="E137" s="59">
        <f>SUM(E117,E118)</f>
        <v>564335</v>
      </c>
      <c r="F137" s="59">
        <f>SUM(F117,F118)</f>
        <v>444043</v>
      </c>
      <c r="I137" s="56"/>
      <c r="J137" s="112"/>
      <c r="K137" s="112"/>
      <c r="L137" s="112"/>
    </row>
    <row r="138" spans="1:12" ht="15" customHeight="1" thickBot="1">
      <c r="A138" s="823" t="s">
        <v>920</v>
      </c>
      <c r="B138" s="820" t="s">
        <v>825</v>
      </c>
      <c r="C138" s="825">
        <v>-430</v>
      </c>
      <c r="D138" s="826"/>
      <c r="E138" s="827"/>
      <c r="F138" s="827">
        <v>8236</v>
      </c>
      <c r="I138" s="56"/>
      <c r="J138" s="112"/>
      <c r="K138" s="112"/>
      <c r="L138" s="112"/>
    </row>
    <row r="139" spans="1:12" ht="15" customHeight="1" thickBot="1">
      <c r="A139" s="824" t="s">
        <v>921</v>
      </c>
      <c r="B139" s="820" t="s">
        <v>826</v>
      </c>
      <c r="C139" s="822">
        <f>+C137+C138</f>
        <v>378326</v>
      </c>
      <c r="D139" s="821">
        <f>+D137+D138</f>
        <v>323365</v>
      </c>
      <c r="E139" s="320">
        <f>+E137+E138</f>
        <v>564335</v>
      </c>
      <c r="F139" s="320">
        <f>+F137+F138</f>
        <v>452279</v>
      </c>
      <c r="I139" s="56"/>
      <c r="J139" s="112"/>
      <c r="K139" s="112"/>
      <c r="L139" s="112"/>
    </row>
    <row r="140" spans="1:6" s="2" customFormat="1" ht="12.75" customHeight="1">
      <c r="A140" s="1066"/>
      <c r="B140" s="1066"/>
      <c r="C140" s="1066"/>
      <c r="D140" s="1066"/>
      <c r="E140" s="1066"/>
      <c r="F140" s="1066"/>
    </row>
    <row r="142" spans="1:6" ht="15.75">
      <c r="A142" s="1057" t="s">
        <v>1087</v>
      </c>
      <c r="B142" s="1057"/>
      <c r="C142" s="1057"/>
      <c r="D142" s="1057"/>
      <c r="E142" s="1057"/>
      <c r="F142" s="1057"/>
    </row>
    <row r="143" spans="1:5" ht="16.5" thickBot="1">
      <c r="A143" s="1067" t="s">
        <v>1077</v>
      </c>
      <c r="B143" s="1067"/>
      <c r="C143" s="267"/>
      <c r="D143" s="267"/>
      <c r="E143" s="267"/>
    </row>
    <row r="144" spans="1:7" ht="23.25" customHeight="1" thickBot="1">
      <c r="A144" s="33">
        <v>1</v>
      </c>
      <c r="B144" s="45" t="s">
        <v>1226</v>
      </c>
      <c r="C144" s="123">
        <f>+C56-C117</f>
        <v>21172</v>
      </c>
      <c r="D144" s="123">
        <f>+D56-D117</f>
        <v>-28175</v>
      </c>
      <c r="E144" s="123">
        <f>+E56-E117</f>
        <v>2268</v>
      </c>
      <c r="F144" s="123">
        <f>+F56-F117</f>
        <v>38017</v>
      </c>
      <c r="G144" s="126"/>
    </row>
    <row r="145" ht="15.75">
      <c r="F145" s="115"/>
    </row>
    <row r="146" spans="1:6" ht="33" customHeight="1">
      <c r="A146" s="1068" t="s">
        <v>1227</v>
      </c>
      <c r="B146" s="1068"/>
      <c r="C146" s="1068"/>
      <c r="D146" s="1068"/>
      <c r="E146" s="1068"/>
      <c r="F146" s="1068"/>
    </row>
    <row r="147" spans="1:5" ht="16.5" thickBot="1">
      <c r="A147" s="1067" t="s">
        <v>1078</v>
      </c>
      <c r="B147" s="1067"/>
      <c r="C147" s="267"/>
      <c r="D147" s="267"/>
      <c r="E147" s="267"/>
    </row>
    <row r="148" spans="1:6" ht="12" customHeight="1" thickBot="1">
      <c r="A148" s="33" t="s">
        <v>913</v>
      </c>
      <c r="B148" s="45" t="s">
        <v>1228</v>
      </c>
      <c r="C148" s="118">
        <f>C149-C152</f>
        <v>15761</v>
      </c>
      <c r="D148" s="118">
        <f>D149-D152</f>
        <v>28175</v>
      </c>
      <c r="E148" s="118">
        <f>E149-E152</f>
        <v>-2268</v>
      </c>
      <c r="F148" s="118">
        <f>F149-F152</f>
        <v>-19785</v>
      </c>
    </row>
    <row r="149" spans="1:6" ht="12.75" customHeight="1">
      <c r="A149" s="23" t="s">
        <v>1008</v>
      </c>
      <c r="B149" s="15" t="s">
        <v>1229</v>
      </c>
      <c r="C149" s="143">
        <f aca="true" t="shared" si="0" ref="C149:F150">+C60</f>
        <v>16570</v>
      </c>
      <c r="D149" s="143">
        <f t="shared" si="0"/>
        <v>31219</v>
      </c>
      <c r="E149" s="143">
        <f t="shared" si="0"/>
        <v>31219</v>
      </c>
      <c r="F149" s="143">
        <f t="shared" si="0"/>
        <v>0</v>
      </c>
    </row>
    <row r="150" spans="1:6" ht="12.75" customHeight="1">
      <c r="A150" s="18" t="s">
        <v>1230</v>
      </c>
      <c r="B150" s="8" t="s">
        <v>1236</v>
      </c>
      <c r="C150" s="146">
        <f t="shared" si="0"/>
        <v>2570</v>
      </c>
      <c r="D150" s="146">
        <f t="shared" si="0"/>
        <v>31219</v>
      </c>
      <c r="E150" s="146">
        <f t="shared" si="0"/>
        <v>31219</v>
      </c>
      <c r="F150" s="146">
        <f t="shared" si="0"/>
        <v>0</v>
      </c>
    </row>
    <row r="151" spans="1:6" ht="12.75" customHeight="1">
      <c r="A151" s="18" t="s">
        <v>1231</v>
      </c>
      <c r="B151" s="140" t="s">
        <v>1232</v>
      </c>
      <c r="C151" s="141">
        <f>+C68</f>
        <v>14000</v>
      </c>
      <c r="D151" s="141">
        <f>+D68</f>
        <v>0</v>
      </c>
      <c r="E151" s="141">
        <f>+E68</f>
        <v>0</v>
      </c>
      <c r="F151" s="141">
        <f>+F68</f>
        <v>0</v>
      </c>
    </row>
    <row r="152" spans="1:6" ht="12.75" customHeight="1">
      <c r="A152" s="22" t="s">
        <v>1009</v>
      </c>
      <c r="B152" s="17" t="s">
        <v>1233</v>
      </c>
      <c r="C152" s="142">
        <f aca="true" t="shared" si="1" ref="C152:F153">+C118</f>
        <v>809</v>
      </c>
      <c r="D152" s="142">
        <f t="shared" si="1"/>
        <v>3044</v>
      </c>
      <c r="E152" s="142">
        <f t="shared" si="1"/>
        <v>33487</v>
      </c>
      <c r="F152" s="142">
        <f t="shared" si="1"/>
        <v>19785</v>
      </c>
    </row>
    <row r="153" spans="1:6" ht="12.75" customHeight="1">
      <c r="A153" s="19" t="s">
        <v>1234</v>
      </c>
      <c r="B153" s="9" t="s">
        <v>1237</v>
      </c>
      <c r="C153" s="142">
        <f t="shared" si="1"/>
        <v>809</v>
      </c>
      <c r="D153" s="142">
        <f t="shared" si="1"/>
        <v>0</v>
      </c>
      <c r="E153" s="142">
        <f t="shared" si="1"/>
        <v>0</v>
      </c>
      <c r="F153" s="142">
        <f t="shared" si="1"/>
        <v>0</v>
      </c>
    </row>
    <row r="154" spans="1:6" ht="12.75" customHeight="1" thickBot="1">
      <c r="A154" s="24" t="s">
        <v>1235</v>
      </c>
      <c r="B154" s="144" t="s">
        <v>1238</v>
      </c>
      <c r="C154" s="117">
        <f>+C128</f>
        <v>0</v>
      </c>
      <c r="D154" s="117">
        <f>+D128</f>
        <v>3044</v>
      </c>
      <c r="E154" s="117">
        <f>+E128</f>
        <v>33487</v>
      </c>
      <c r="F154" s="117">
        <f>+F128</f>
        <v>19785</v>
      </c>
    </row>
    <row r="156" spans="1:5" ht="15.75">
      <c r="A156" s="1057" t="s">
        <v>827</v>
      </c>
      <c r="B156" s="1057"/>
      <c r="C156" s="1057"/>
      <c r="D156" s="1057"/>
      <c r="E156" s="1057"/>
    </row>
    <row r="157" spans="1:4" ht="16.5" thickBot="1">
      <c r="A157" s="1067" t="s">
        <v>1077</v>
      </c>
      <c r="B157" s="1067"/>
      <c r="C157" s="267"/>
      <c r="D157" s="267"/>
    </row>
    <row r="158" spans="1:6" ht="21.75" thickBot="1">
      <c r="A158" s="33">
        <v>1</v>
      </c>
      <c r="B158" s="45" t="s">
        <v>828</v>
      </c>
      <c r="C158" s="123">
        <f>+C78-C139</f>
        <v>7377</v>
      </c>
      <c r="D158" s="313">
        <f>+D78-D139</f>
        <v>0</v>
      </c>
      <c r="E158" s="313">
        <f>+E78-E139</f>
        <v>0</v>
      </c>
      <c r="F158" s="55">
        <f>+F78-F139</f>
        <v>15679</v>
      </c>
    </row>
  </sheetData>
  <sheetProtection/>
  <mergeCells count="19">
    <mergeCell ref="A147:B147"/>
    <mergeCell ref="A156:E156"/>
    <mergeCell ref="D83:F83"/>
    <mergeCell ref="D3:F3"/>
    <mergeCell ref="A79:F79"/>
    <mergeCell ref="A81:F81"/>
    <mergeCell ref="A82:B82"/>
    <mergeCell ref="B83:B84"/>
    <mergeCell ref="C83:C84"/>
    <mergeCell ref="A157:B157"/>
    <mergeCell ref="A140:F140"/>
    <mergeCell ref="A142:F142"/>
    <mergeCell ref="A143:B143"/>
    <mergeCell ref="A146:F146"/>
    <mergeCell ref="A2:B2"/>
    <mergeCell ref="A3:A4"/>
    <mergeCell ref="B3:B4"/>
    <mergeCell ref="C3:C4"/>
    <mergeCell ref="A83:A8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..............................Önkormányzat
2012. ÉVI KÖLTSÉGVETÉSÉNEK MÉRLEGE&amp;10
&amp;R&amp;"Times New Roman CE,Félkövér dőlt"&amp;11 1. tájékoztató tábla a ........./2013. (.......) önkormányzati rendelethez</oddHeader>
  </headerFooter>
  <rowBreaks count="1" manualBreakCount="1">
    <brk id="79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11" sqref="E11"/>
    </sheetView>
  </sheetViews>
  <sheetFormatPr defaultColWidth="9.00390625" defaultRowHeight="12.75"/>
  <cols>
    <col min="1" max="1" width="6.875" style="63" customWidth="1"/>
    <col min="2" max="2" width="36.00390625" style="62" customWidth="1"/>
    <col min="3" max="3" width="17.00390625" style="62" customWidth="1"/>
    <col min="4" max="9" width="12.875" style="62" customWidth="1"/>
    <col min="10" max="10" width="13.875" style="62" customWidth="1"/>
    <col min="11" max="16384" width="9.375" style="62" customWidth="1"/>
  </cols>
  <sheetData>
    <row r="1" spans="1:10" ht="14.25" thickBot="1">
      <c r="A1" s="879"/>
      <c r="B1" s="880"/>
      <c r="C1" s="880"/>
      <c r="D1" s="880"/>
      <c r="E1" s="880"/>
      <c r="F1" s="880"/>
      <c r="G1" s="880"/>
      <c r="H1" s="880"/>
      <c r="I1" s="880"/>
      <c r="J1" s="925" t="s">
        <v>970</v>
      </c>
    </row>
    <row r="2" spans="1:10" s="84" customFormat="1" ht="26.25" customHeight="1">
      <c r="A2" s="1148" t="s">
        <v>980</v>
      </c>
      <c r="B2" s="1145" t="s">
        <v>35</v>
      </c>
      <c r="C2" s="1145" t="s">
        <v>36</v>
      </c>
      <c r="D2" s="1145" t="s">
        <v>37</v>
      </c>
      <c r="E2" s="1145" t="s">
        <v>45</v>
      </c>
      <c r="F2" s="929" t="s">
        <v>38</v>
      </c>
      <c r="G2" s="930"/>
      <c r="H2" s="930"/>
      <c r="I2" s="931"/>
      <c r="J2" s="1095" t="s">
        <v>39</v>
      </c>
    </row>
    <row r="3" spans="1:10" s="85" customFormat="1" ht="32.25" customHeight="1" thickBot="1">
      <c r="A3" s="1149"/>
      <c r="B3" s="1150"/>
      <c r="C3" s="1150"/>
      <c r="D3" s="1146"/>
      <c r="E3" s="1146"/>
      <c r="F3" s="932" t="s">
        <v>1106</v>
      </c>
      <c r="G3" s="933" t="s">
        <v>1268</v>
      </c>
      <c r="H3" s="933" t="s">
        <v>46</v>
      </c>
      <c r="I3" s="934" t="s">
        <v>47</v>
      </c>
      <c r="J3" s="1147"/>
    </row>
    <row r="4" spans="1:10" s="349" customFormat="1" ht="13.5" customHeight="1" thickBot="1">
      <c r="A4" s="935">
        <v>1</v>
      </c>
      <c r="B4" s="936">
        <v>2</v>
      </c>
      <c r="C4" s="937">
        <v>3</v>
      </c>
      <c r="D4" s="937">
        <v>4</v>
      </c>
      <c r="E4" s="937">
        <v>5</v>
      </c>
      <c r="F4" s="937">
        <v>6</v>
      </c>
      <c r="G4" s="937">
        <v>7</v>
      </c>
      <c r="H4" s="937">
        <v>8</v>
      </c>
      <c r="I4" s="937">
        <v>9</v>
      </c>
      <c r="J4" s="938" t="s">
        <v>40</v>
      </c>
    </row>
    <row r="5" spans="1:10" ht="33.75" customHeight="1">
      <c r="A5" s="939" t="s">
        <v>913</v>
      </c>
      <c r="B5" s="940" t="s">
        <v>41</v>
      </c>
      <c r="C5" s="350"/>
      <c r="D5" s="351">
        <f aca="true" t="shared" si="0" ref="D5:I5">SUM(D6:D7)</f>
        <v>0</v>
      </c>
      <c r="E5" s="351">
        <f t="shared" si="0"/>
        <v>0</v>
      </c>
      <c r="F5" s="351">
        <f t="shared" si="0"/>
        <v>0</v>
      </c>
      <c r="G5" s="351">
        <f t="shared" si="0"/>
        <v>0</v>
      </c>
      <c r="H5" s="351">
        <f t="shared" si="0"/>
        <v>0</v>
      </c>
      <c r="I5" s="352">
        <f t="shared" si="0"/>
        <v>0</v>
      </c>
      <c r="J5" s="941">
        <f aca="true" t="shared" si="1" ref="J5:J17">SUM(F5:I5)</f>
        <v>0</v>
      </c>
    </row>
    <row r="6" spans="1:10" ht="21" customHeight="1">
      <c r="A6" s="947" t="s">
        <v>914</v>
      </c>
      <c r="B6" s="334" t="s">
        <v>981</v>
      </c>
      <c r="C6" s="354"/>
      <c r="D6" s="43"/>
      <c r="E6" s="43"/>
      <c r="F6" s="43"/>
      <c r="G6" s="43"/>
      <c r="H6" s="43"/>
      <c r="I6" s="66"/>
      <c r="J6" s="942">
        <f t="shared" si="1"/>
        <v>0</v>
      </c>
    </row>
    <row r="7" spans="1:10" ht="21" customHeight="1">
      <c r="A7" s="947" t="s">
        <v>915</v>
      </c>
      <c r="B7" s="334" t="s">
        <v>981</v>
      </c>
      <c r="C7" s="354"/>
      <c r="D7" s="43"/>
      <c r="E7" s="43"/>
      <c r="F7" s="43"/>
      <c r="G7" s="43"/>
      <c r="H7" s="43"/>
      <c r="I7" s="66"/>
      <c r="J7" s="942">
        <f t="shared" si="1"/>
        <v>0</v>
      </c>
    </row>
    <row r="8" spans="1:10" ht="36" customHeight="1">
      <c r="A8" s="947" t="s">
        <v>916</v>
      </c>
      <c r="B8" s="355" t="s">
        <v>42</v>
      </c>
      <c r="C8" s="356"/>
      <c r="D8" s="357">
        <f aca="true" t="shared" si="2" ref="D8:I8">SUM(D9:D10)</f>
        <v>20328</v>
      </c>
      <c r="E8" s="357">
        <f t="shared" si="2"/>
        <v>20328</v>
      </c>
      <c r="F8" s="357">
        <f t="shared" si="2"/>
        <v>0</v>
      </c>
      <c r="G8" s="357">
        <f t="shared" si="2"/>
        <v>0</v>
      </c>
      <c r="H8" s="357">
        <f t="shared" si="2"/>
        <v>0</v>
      </c>
      <c r="I8" s="358">
        <f t="shared" si="2"/>
        <v>0</v>
      </c>
      <c r="J8" s="943">
        <f t="shared" si="1"/>
        <v>0</v>
      </c>
    </row>
    <row r="9" spans="1:10" ht="21" customHeight="1">
      <c r="A9" s="947" t="s">
        <v>917</v>
      </c>
      <c r="B9" s="334" t="s">
        <v>189</v>
      </c>
      <c r="C9" s="354">
        <v>2006</v>
      </c>
      <c r="D9" s="43">
        <v>6328</v>
      </c>
      <c r="E9" s="43">
        <v>6328</v>
      </c>
      <c r="F9" s="43"/>
      <c r="G9" s="43"/>
      <c r="H9" s="43"/>
      <c r="I9" s="66"/>
      <c r="J9" s="942">
        <f t="shared" si="1"/>
        <v>0</v>
      </c>
    </row>
    <row r="10" spans="1:10" ht="18" customHeight="1">
      <c r="A10" s="947" t="s">
        <v>918</v>
      </c>
      <c r="B10" s="334" t="s">
        <v>190</v>
      </c>
      <c r="C10" s="354">
        <v>2011</v>
      </c>
      <c r="D10" s="43">
        <v>14000</v>
      </c>
      <c r="E10" s="43">
        <v>14000</v>
      </c>
      <c r="F10" s="43"/>
      <c r="G10" s="43"/>
      <c r="H10" s="43"/>
      <c r="I10" s="66"/>
      <c r="J10" s="942">
        <f t="shared" si="1"/>
        <v>0</v>
      </c>
    </row>
    <row r="11" spans="1:10" ht="21" customHeight="1">
      <c r="A11" s="947" t="s">
        <v>919</v>
      </c>
      <c r="B11" s="359" t="s">
        <v>43</v>
      </c>
      <c r="C11" s="356"/>
      <c r="D11" s="357">
        <f aca="true" t="shared" si="3" ref="D11:I11">SUM(D12:D12)</f>
        <v>0</v>
      </c>
      <c r="E11" s="357">
        <f t="shared" si="3"/>
        <v>0</v>
      </c>
      <c r="F11" s="357">
        <f t="shared" si="3"/>
        <v>0</v>
      </c>
      <c r="G11" s="357">
        <f t="shared" si="3"/>
        <v>0</v>
      </c>
      <c r="H11" s="357">
        <f t="shared" si="3"/>
        <v>0</v>
      </c>
      <c r="I11" s="358">
        <f t="shared" si="3"/>
        <v>0</v>
      </c>
      <c r="J11" s="943">
        <f t="shared" si="1"/>
        <v>0</v>
      </c>
    </row>
    <row r="12" spans="1:10" ht="21" customHeight="1">
      <c r="A12" s="947" t="s">
        <v>920</v>
      </c>
      <c r="B12" s="334" t="s">
        <v>981</v>
      </c>
      <c r="C12" s="354"/>
      <c r="D12" s="43"/>
      <c r="E12" s="43"/>
      <c r="F12" s="43"/>
      <c r="G12" s="43"/>
      <c r="H12" s="43"/>
      <c r="I12" s="66"/>
      <c r="J12" s="942">
        <f t="shared" si="1"/>
        <v>0</v>
      </c>
    </row>
    <row r="13" spans="1:10" ht="21" customHeight="1">
      <c r="A13" s="947" t="s">
        <v>921</v>
      </c>
      <c r="B13" s="359" t="s">
        <v>44</v>
      </c>
      <c r="C13" s="356"/>
      <c r="D13" s="357">
        <f aca="true" t="shared" si="4" ref="D13:I13">SUM(D14:D14)</f>
        <v>0</v>
      </c>
      <c r="E13" s="357">
        <f t="shared" si="4"/>
        <v>0</v>
      </c>
      <c r="F13" s="357">
        <f t="shared" si="4"/>
        <v>0</v>
      </c>
      <c r="G13" s="357">
        <f t="shared" si="4"/>
        <v>0</v>
      </c>
      <c r="H13" s="357">
        <f t="shared" si="4"/>
        <v>0</v>
      </c>
      <c r="I13" s="358">
        <f t="shared" si="4"/>
        <v>0</v>
      </c>
      <c r="J13" s="943">
        <f t="shared" si="1"/>
        <v>0</v>
      </c>
    </row>
    <row r="14" spans="1:10" ht="21" customHeight="1">
      <c r="A14" s="947" t="s">
        <v>922</v>
      </c>
      <c r="B14" s="334" t="s">
        <v>981</v>
      </c>
      <c r="C14" s="354"/>
      <c r="D14" s="43"/>
      <c r="E14" s="43"/>
      <c r="F14" s="43"/>
      <c r="G14" s="43"/>
      <c r="H14" s="43"/>
      <c r="I14" s="66"/>
      <c r="J14" s="942">
        <f t="shared" si="1"/>
        <v>0</v>
      </c>
    </row>
    <row r="15" spans="1:10" ht="21" customHeight="1">
      <c r="A15" s="948" t="s">
        <v>923</v>
      </c>
      <c r="B15" s="949" t="s">
        <v>1055</v>
      </c>
      <c r="C15" s="360"/>
      <c r="D15" s="361">
        <f aca="true" t="shared" si="5" ref="D15:I15">SUM(D16:D17)</f>
        <v>0</v>
      </c>
      <c r="E15" s="361">
        <f t="shared" si="5"/>
        <v>0</v>
      </c>
      <c r="F15" s="361">
        <f t="shared" si="5"/>
        <v>0</v>
      </c>
      <c r="G15" s="361">
        <f t="shared" si="5"/>
        <v>0</v>
      </c>
      <c r="H15" s="361">
        <f t="shared" si="5"/>
        <v>0</v>
      </c>
      <c r="I15" s="362">
        <f t="shared" si="5"/>
        <v>0</v>
      </c>
      <c r="J15" s="943">
        <f t="shared" si="1"/>
        <v>0</v>
      </c>
    </row>
    <row r="16" spans="1:10" ht="21" customHeight="1">
      <c r="A16" s="948" t="s">
        <v>924</v>
      </c>
      <c r="B16" s="334" t="s">
        <v>981</v>
      </c>
      <c r="C16" s="354"/>
      <c r="D16" s="43"/>
      <c r="E16" s="43"/>
      <c r="F16" s="43"/>
      <c r="G16" s="43"/>
      <c r="H16" s="43"/>
      <c r="I16" s="66"/>
      <c r="J16" s="942">
        <f t="shared" si="1"/>
        <v>0</v>
      </c>
    </row>
    <row r="17" spans="1:10" ht="21" customHeight="1" thickBot="1">
      <c r="A17" s="948" t="s">
        <v>925</v>
      </c>
      <c r="B17" s="334" t="s">
        <v>981</v>
      </c>
      <c r="C17" s="363"/>
      <c r="D17" s="89"/>
      <c r="E17" s="89"/>
      <c r="F17" s="89"/>
      <c r="G17" s="89"/>
      <c r="H17" s="89"/>
      <c r="I17" s="364"/>
      <c r="J17" s="942">
        <f t="shared" si="1"/>
        <v>0</v>
      </c>
    </row>
    <row r="18" spans="1:10" ht="21" customHeight="1" thickBot="1">
      <c r="A18" s="945" t="s">
        <v>926</v>
      </c>
      <c r="B18" s="946" t="s">
        <v>1065</v>
      </c>
      <c r="C18" s="366"/>
      <c r="D18" s="119">
        <f aca="true" t="shared" si="6" ref="D18:J18">D5+D8+D11+D13+D15</f>
        <v>20328</v>
      </c>
      <c r="E18" s="119">
        <f t="shared" si="6"/>
        <v>20328</v>
      </c>
      <c r="F18" s="119">
        <f t="shared" si="6"/>
        <v>0</v>
      </c>
      <c r="G18" s="119">
        <f t="shared" si="6"/>
        <v>0</v>
      </c>
      <c r="H18" s="119">
        <f t="shared" si="6"/>
        <v>0</v>
      </c>
      <c r="I18" s="335">
        <f t="shared" si="6"/>
        <v>0</v>
      </c>
      <c r="J18" s="944">
        <f t="shared" si="6"/>
        <v>0</v>
      </c>
    </row>
  </sheetData>
  <sheetProtection sheet="1"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......../2013. (........)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44" sqref="B44"/>
    </sheetView>
  </sheetViews>
  <sheetFormatPr defaultColWidth="9.00390625" defaultRowHeight="12.75"/>
  <cols>
    <col min="1" max="1" width="6.875" style="63" customWidth="1"/>
    <col min="2" max="2" width="50.375" style="62" customWidth="1"/>
    <col min="3" max="5" width="12.875" style="62" customWidth="1"/>
    <col min="6" max="6" width="13.875" style="62" customWidth="1"/>
    <col min="7" max="7" width="15.50390625" style="62" customWidth="1"/>
    <col min="8" max="8" width="16.875" style="62" customWidth="1"/>
    <col min="9" max="16384" width="9.375" style="62" customWidth="1"/>
  </cols>
  <sheetData>
    <row r="1" spans="1:8" s="91" customFormat="1" ht="15.75" thickBot="1">
      <c r="A1" s="90"/>
      <c r="H1" s="64" t="s">
        <v>970</v>
      </c>
    </row>
    <row r="2" spans="1:8" s="84" customFormat="1" ht="26.25" customHeight="1">
      <c r="A2" s="1153" t="s">
        <v>980</v>
      </c>
      <c r="B2" s="1155" t="s">
        <v>48</v>
      </c>
      <c r="C2" s="1153" t="s">
        <v>49</v>
      </c>
      <c r="D2" s="1153" t="s">
        <v>50</v>
      </c>
      <c r="E2" s="1157" t="s">
        <v>55</v>
      </c>
      <c r="F2" s="1159" t="s">
        <v>51</v>
      </c>
      <c r="G2" s="1160"/>
      <c r="H2" s="1151" t="s">
        <v>56</v>
      </c>
    </row>
    <row r="3" spans="1:8" s="85" customFormat="1" ht="40.5" customHeight="1" thickBot="1">
      <c r="A3" s="1154"/>
      <c r="B3" s="1156"/>
      <c r="C3" s="1156"/>
      <c r="D3" s="1154"/>
      <c r="E3" s="1158"/>
      <c r="F3" s="348" t="s">
        <v>1106</v>
      </c>
      <c r="G3" s="367" t="s">
        <v>1268</v>
      </c>
      <c r="H3" s="1152"/>
    </row>
    <row r="4" spans="1:8" s="86" customFormat="1" ht="12.75" customHeight="1" thickBot="1">
      <c r="A4" s="368">
        <v>1</v>
      </c>
      <c r="B4" s="369">
        <v>2</v>
      </c>
      <c r="C4" s="369">
        <v>3</v>
      </c>
      <c r="D4" s="370">
        <v>4</v>
      </c>
      <c r="E4" s="368">
        <v>5</v>
      </c>
      <c r="F4" s="370">
        <v>6</v>
      </c>
      <c r="G4" s="370">
        <v>7</v>
      </c>
      <c r="H4" s="254">
        <v>8</v>
      </c>
    </row>
    <row r="5" spans="1:8" ht="19.5" customHeight="1" thickBot="1">
      <c r="A5" s="365" t="s">
        <v>913</v>
      </c>
      <c r="B5" s="371" t="s">
        <v>52</v>
      </c>
      <c r="C5" s="372"/>
      <c r="D5" s="373"/>
      <c r="E5" s="374">
        <f>SUM(E6:E9)</f>
        <v>0</v>
      </c>
      <c r="F5" s="375">
        <f>SUM(F6:F9)</f>
        <v>0</v>
      </c>
      <c r="G5" s="375">
        <f>SUM(G6:G9)</f>
        <v>0</v>
      </c>
      <c r="H5" s="376">
        <f>SUM(H6:H9)</f>
        <v>0</v>
      </c>
    </row>
    <row r="6" spans="1:8" ht="19.5" customHeight="1">
      <c r="A6" s="353" t="s">
        <v>914</v>
      </c>
      <c r="B6" s="87" t="s">
        <v>981</v>
      </c>
      <c r="C6" s="377"/>
      <c r="D6" s="378"/>
      <c r="E6" s="88"/>
      <c r="F6" s="43"/>
      <c r="G6" s="43"/>
      <c r="H6" s="37"/>
    </row>
    <row r="7" spans="1:8" ht="19.5" customHeight="1">
      <c r="A7" s="353" t="s">
        <v>915</v>
      </c>
      <c r="B7" s="87" t="s">
        <v>981</v>
      </c>
      <c r="C7" s="377"/>
      <c r="D7" s="378"/>
      <c r="E7" s="88"/>
      <c r="F7" s="43"/>
      <c r="G7" s="43"/>
      <c r="H7" s="37"/>
    </row>
    <row r="8" spans="1:8" ht="19.5" customHeight="1">
      <c r="A8" s="353" t="s">
        <v>916</v>
      </c>
      <c r="B8" s="87" t="s">
        <v>981</v>
      </c>
      <c r="C8" s="377"/>
      <c r="D8" s="378"/>
      <c r="E8" s="88"/>
      <c r="F8" s="43"/>
      <c r="G8" s="43"/>
      <c r="H8" s="37"/>
    </row>
    <row r="9" spans="1:8" ht="19.5" customHeight="1" thickBot="1">
      <c r="A9" s="353" t="s">
        <v>917</v>
      </c>
      <c r="B9" s="87" t="s">
        <v>981</v>
      </c>
      <c r="C9" s="377"/>
      <c r="D9" s="378"/>
      <c r="E9" s="88"/>
      <c r="F9" s="43"/>
      <c r="G9" s="43"/>
      <c r="H9" s="37"/>
    </row>
    <row r="10" spans="1:8" ht="19.5" customHeight="1" thickBot="1">
      <c r="A10" s="365" t="s">
        <v>918</v>
      </c>
      <c r="B10" s="371" t="s">
        <v>53</v>
      </c>
      <c r="C10" s="379"/>
      <c r="D10" s="380"/>
      <c r="E10" s="374">
        <f>SUM(E11:E14)</f>
        <v>0</v>
      </c>
      <c r="F10" s="375">
        <f>SUM(F11:F14)</f>
        <v>0</v>
      </c>
      <c r="G10" s="375">
        <f>SUM(G11:G14)</f>
        <v>0</v>
      </c>
      <c r="H10" s="376">
        <f>SUM(H11:H14)</f>
        <v>0</v>
      </c>
    </row>
    <row r="11" spans="1:8" ht="19.5" customHeight="1">
      <c r="A11" s="353" t="s">
        <v>919</v>
      </c>
      <c r="B11" s="87" t="s">
        <v>981</v>
      </c>
      <c r="C11" s="377"/>
      <c r="D11" s="378"/>
      <c r="E11" s="88"/>
      <c r="F11" s="43"/>
      <c r="G11" s="43"/>
      <c r="H11" s="37"/>
    </row>
    <row r="12" spans="1:8" ht="19.5" customHeight="1">
      <c r="A12" s="353" t="s">
        <v>920</v>
      </c>
      <c r="B12" s="87" t="s">
        <v>981</v>
      </c>
      <c r="C12" s="377"/>
      <c r="D12" s="378"/>
      <c r="E12" s="88"/>
      <c r="F12" s="43"/>
      <c r="G12" s="43"/>
      <c r="H12" s="37"/>
    </row>
    <row r="13" spans="1:8" ht="19.5" customHeight="1">
      <c r="A13" s="353" t="s">
        <v>921</v>
      </c>
      <c r="B13" s="87" t="s">
        <v>981</v>
      </c>
      <c r="C13" s="377"/>
      <c r="D13" s="378"/>
      <c r="E13" s="88"/>
      <c r="F13" s="43"/>
      <c r="G13" s="43"/>
      <c r="H13" s="37"/>
    </row>
    <row r="14" spans="1:8" ht="19.5" customHeight="1" thickBot="1">
      <c r="A14" s="353" t="s">
        <v>922</v>
      </c>
      <c r="B14" s="87" t="s">
        <v>981</v>
      </c>
      <c r="C14" s="377"/>
      <c r="D14" s="378"/>
      <c r="E14" s="88"/>
      <c r="F14" s="43"/>
      <c r="G14" s="43"/>
      <c r="H14" s="37"/>
    </row>
    <row r="15" spans="1:8" ht="19.5" customHeight="1" thickBot="1">
      <c r="A15" s="365" t="s">
        <v>923</v>
      </c>
      <c r="B15" s="371" t="s">
        <v>54</v>
      </c>
      <c r="C15" s="372"/>
      <c r="D15" s="373"/>
      <c r="E15" s="374">
        <f>E5+E10</f>
        <v>0</v>
      </c>
      <c r="F15" s="375">
        <f>F5+F10</f>
        <v>0</v>
      </c>
      <c r="G15" s="375">
        <f>G5+G10</f>
        <v>0</v>
      </c>
      <c r="H15" s="376">
        <f>H5+H10</f>
        <v>0</v>
      </c>
    </row>
    <row r="16" ht="19.5" customHeight="1"/>
  </sheetData>
  <sheetProtection sheet="1"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......../2013. (........)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13" sqref="D13"/>
    </sheetView>
  </sheetViews>
  <sheetFormatPr defaultColWidth="9.00390625" defaultRowHeight="12.75"/>
  <cols>
    <col min="1" max="1" width="5.50390625" style="70" customWidth="1"/>
    <col min="2" max="2" width="39.375" style="70" customWidth="1"/>
    <col min="3" max="8" width="13.875" style="70" customWidth="1"/>
    <col min="9" max="9" width="15.125" style="70" customWidth="1"/>
    <col min="10" max="16384" width="9.375" style="70" customWidth="1"/>
  </cols>
  <sheetData>
    <row r="1" spans="1:9" ht="34.5" customHeight="1">
      <c r="A1" s="1163" t="s">
        <v>77</v>
      </c>
      <c r="B1" s="1164"/>
      <c r="C1" s="1164"/>
      <c r="D1" s="1164"/>
      <c r="E1" s="1164"/>
      <c r="F1" s="1164"/>
      <c r="G1" s="1164"/>
      <c r="H1" s="1164"/>
      <c r="I1" s="1164"/>
    </row>
    <row r="2" spans="8:9" ht="14.25" thickBot="1">
      <c r="H2" s="1165" t="s">
        <v>1047</v>
      </c>
      <c r="I2" s="1165"/>
    </row>
    <row r="3" spans="1:9" ht="13.5" thickBot="1">
      <c r="A3" s="1166" t="s">
        <v>911</v>
      </c>
      <c r="B3" s="1168" t="s">
        <v>57</v>
      </c>
      <c r="C3" s="1170" t="s">
        <v>58</v>
      </c>
      <c r="D3" s="1172" t="s">
        <v>59</v>
      </c>
      <c r="E3" s="1173"/>
      <c r="F3" s="1173"/>
      <c r="G3" s="1173"/>
      <c r="H3" s="1173"/>
      <c r="I3" s="1174" t="s">
        <v>60</v>
      </c>
    </row>
    <row r="4" spans="1:9" s="93" customFormat="1" ht="42" customHeight="1" thickBot="1">
      <c r="A4" s="1167"/>
      <c r="B4" s="1169"/>
      <c r="C4" s="1171"/>
      <c r="D4" s="381" t="s">
        <v>61</v>
      </c>
      <c r="E4" s="381" t="s">
        <v>62</v>
      </c>
      <c r="F4" s="381" t="s">
        <v>63</v>
      </c>
      <c r="G4" s="382" t="s">
        <v>64</v>
      </c>
      <c r="H4" s="382" t="s">
        <v>65</v>
      </c>
      <c r="I4" s="1175"/>
    </row>
    <row r="5" spans="1:9" s="93" customFormat="1" ht="12" customHeight="1" thickBot="1">
      <c r="A5" s="48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 t="s">
        <v>66</v>
      </c>
      <c r="I5" s="384" t="s">
        <v>67</v>
      </c>
    </row>
    <row r="6" spans="1:9" s="93" customFormat="1" ht="18" customHeight="1">
      <c r="A6" s="1176" t="s">
        <v>68</v>
      </c>
      <c r="B6" s="1177"/>
      <c r="C6" s="1177"/>
      <c r="D6" s="1177"/>
      <c r="E6" s="1177"/>
      <c r="F6" s="1177"/>
      <c r="G6" s="1177"/>
      <c r="H6" s="1177"/>
      <c r="I6" s="1178"/>
    </row>
    <row r="7" spans="1:9" ht="15.75" customHeight="1">
      <c r="A7" s="248" t="s">
        <v>913</v>
      </c>
      <c r="B7" s="184" t="s">
        <v>69</v>
      </c>
      <c r="C7" s="94"/>
      <c r="D7" s="168"/>
      <c r="E7" s="168"/>
      <c r="F7" s="168"/>
      <c r="G7" s="385"/>
      <c r="H7" s="386">
        <f aca="true" t="shared" si="0" ref="H7:H13">SUM(D7:G7)</f>
        <v>0</v>
      </c>
      <c r="I7" s="249">
        <f aca="true" t="shared" si="1" ref="I7:I13">C7+H7</f>
        <v>0</v>
      </c>
    </row>
    <row r="8" spans="1:9" ht="22.5">
      <c r="A8" s="248" t="s">
        <v>914</v>
      </c>
      <c r="B8" s="184" t="s">
        <v>1308</v>
      </c>
      <c r="C8" s="94"/>
      <c r="D8" s="168"/>
      <c r="E8" s="168"/>
      <c r="F8" s="168"/>
      <c r="G8" s="385"/>
      <c r="H8" s="386">
        <f t="shared" si="0"/>
        <v>0</v>
      </c>
      <c r="I8" s="249">
        <f t="shared" si="1"/>
        <v>0</v>
      </c>
    </row>
    <row r="9" spans="1:9" ht="22.5">
      <c r="A9" s="248" t="s">
        <v>915</v>
      </c>
      <c r="B9" s="184" t="s">
        <v>1309</v>
      </c>
      <c r="C9" s="94"/>
      <c r="D9" s="168"/>
      <c r="E9" s="168"/>
      <c r="F9" s="168"/>
      <c r="G9" s="385"/>
      <c r="H9" s="386">
        <f t="shared" si="0"/>
        <v>0</v>
      </c>
      <c r="I9" s="249">
        <f t="shared" si="1"/>
        <v>0</v>
      </c>
    </row>
    <row r="10" spans="1:9" ht="15.75" customHeight="1">
      <c r="A10" s="248" t="s">
        <v>916</v>
      </c>
      <c r="B10" s="184" t="s">
        <v>1310</v>
      </c>
      <c r="C10" s="94"/>
      <c r="D10" s="168"/>
      <c r="E10" s="168"/>
      <c r="F10" s="168"/>
      <c r="G10" s="385"/>
      <c r="H10" s="386">
        <f t="shared" si="0"/>
        <v>0</v>
      </c>
      <c r="I10" s="249">
        <f t="shared" si="1"/>
        <v>0</v>
      </c>
    </row>
    <row r="11" spans="1:9" ht="22.5">
      <c r="A11" s="248" t="s">
        <v>917</v>
      </c>
      <c r="B11" s="184" t="s">
        <v>1311</v>
      </c>
      <c r="C11" s="94"/>
      <c r="D11" s="168"/>
      <c r="E11" s="168"/>
      <c r="F11" s="168"/>
      <c r="G11" s="385"/>
      <c r="H11" s="386">
        <f t="shared" si="0"/>
        <v>0</v>
      </c>
      <c r="I11" s="249">
        <f t="shared" si="1"/>
        <v>0</v>
      </c>
    </row>
    <row r="12" spans="1:9" ht="15.75" customHeight="1">
      <c r="A12" s="250" t="s">
        <v>918</v>
      </c>
      <c r="B12" s="251" t="s">
        <v>70</v>
      </c>
      <c r="C12" s="387"/>
      <c r="D12" s="169">
        <v>1094</v>
      </c>
      <c r="E12" s="169"/>
      <c r="F12" s="169"/>
      <c r="G12" s="388"/>
      <c r="H12" s="386">
        <f t="shared" si="0"/>
        <v>1094</v>
      </c>
      <c r="I12" s="249">
        <f t="shared" si="1"/>
        <v>1094</v>
      </c>
    </row>
    <row r="13" spans="1:9" ht="15.75" customHeight="1" thickBot="1">
      <c r="A13" s="389" t="s">
        <v>919</v>
      </c>
      <c r="B13" s="390" t="s">
        <v>71</v>
      </c>
      <c r="C13" s="95"/>
      <c r="D13" s="391"/>
      <c r="E13" s="391"/>
      <c r="F13" s="391"/>
      <c r="G13" s="392"/>
      <c r="H13" s="386">
        <f t="shared" si="0"/>
        <v>0</v>
      </c>
      <c r="I13" s="249">
        <f t="shared" si="1"/>
        <v>0</v>
      </c>
    </row>
    <row r="14" spans="1:9" s="170" customFormat="1" ht="18" customHeight="1" thickBot="1">
      <c r="A14" s="1179" t="s">
        <v>72</v>
      </c>
      <c r="B14" s="1180"/>
      <c r="C14" s="252">
        <f aca="true" t="shared" si="2" ref="C14:I14">SUM(C7:C13)</f>
        <v>0</v>
      </c>
      <c r="D14" s="252">
        <f>SUM(D7:D13)</f>
        <v>1094</v>
      </c>
      <c r="E14" s="252">
        <f t="shared" si="2"/>
        <v>0</v>
      </c>
      <c r="F14" s="252">
        <f t="shared" si="2"/>
        <v>0</v>
      </c>
      <c r="G14" s="393">
        <f t="shared" si="2"/>
        <v>0</v>
      </c>
      <c r="H14" s="393">
        <f t="shared" si="2"/>
        <v>1094</v>
      </c>
      <c r="I14" s="253">
        <f t="shared" si="2"/>
        <v>1094</v>
      </c>
    </row>
    <row r="15" spans="1:9" s="167" customFormat="1" ht="18" customHeight="1">
      <c r="A15" s="1181" t="s">
        <v>73</v>
      </c>
      <c r="B15" s="1182"/>
      <c r="C15" s="1182"/>
      <c r="D15" s="1182"/>
      <c r="E15" s="1182"/>
      <c r="F15" s="1182"/>
      <c r="G15" s="1182"/>
      <c r="H15" s="1182"/>
      <c r="I15" s="1183"/>
    </row>
    <row r="16" spans="1:9" s="167" customFormat="1" ht="12.75">
      <c r="A16" s="248" t="s">
        <v>913</v>
      </c>
      <c r="B16" s="184" t="s">
        <v>74</v>
      </c>
      <c r="C16" s="94"/>
      <c r="D16" s="168"/>
      <c r="E16" s="168"/>
      <c r="F16" s="168"/>
      <c r="G16" s="385"/>
      <c r="H16" s="386">
        <f>SUM(D16:G16)</f>
        <v>0</v>
      </c>
      <c r="I16" s="249">
        <f>C16+H16</f>
        <v>0</v>
      </c>
    </row>
    <row r="17" spans="1:9" ht="13.5" thickBot="1">
      <c r="A17" s="389" t="s">
        <v>914</v>
      </c>
      <c r="B17" s="390" t="s">
        <v>71</v>
      </c>
      <c r="C17" s="95"/>
      <c r="D17" s="391"/>
      <c r="E17" s="391"/>
      <c r="F17" s="391"/>
      <c r="G17" s="392"/>
      <c r="H17" s="386">
        <f>SUM(D17:G17)</f>
        <v>0</v>
      </c>
      <c r="I17" s="394">
        <f>C17+H17</f>
        <v>0</v>
      </c>
    </row>
    <row r="18" spans="1:9" ht="15.75" customHeight="1" thickBot="1">
      <c r="A18" s="1179" t="s">
        <v>75</v>
      </c>
      <c r="B18" s="1180"/>
      <c r="C18" s="252">
        <f aca="true" t="shared" si="3" ref="C18:I18">SUM(C16:C17)</f>
        <v>0</v>
      </c>
      <c r="D18" s="252">
        <f t="shared" si="3"/>
        <v>0</v>
      </c>
      <c r="E18" s="252">
        <f t="shared" si="3"/>
        <v>0</v>
      </c>
      <c r="F18" s="252">
        <f t="shared" si="3"/>
        <v>0</v>
      </c>
      <c r="G18" s="393">
        <f t="shared" si="3"/>
        <v>0</v>
      </c>
      <c r="H18" s="393">
        <f t="shared" si="3"/>
        <v>0</v>
      </c>
      <c r="I18" s="253">
        <f t="shared" si="3"/>
        <v>0</v>
      </c>
    </row>
    <row r="19" spans="1:9" ht="18" customHeight="1" thickBot="1">
      <c r="A19" s="1161" t="s">
        <v>76</v>
      </c>
      <c r="B19" s="1162"/>
      <c r="C19" s="395">
        <f aca="true" t="shared" si="4" ref="C19:I19">C14+C18</f>
        <v>0</v>
      </c>
      <c r="D19" s="395">
        <f t="shared" si="4"/>
        <v>1094</v>
      </c>
      <c r="E19" s="395">
        <f t="shared" si="4"/>
        <v>0</v>
      </c>
      <c r="F19" s="395">
        <f t="shared" si="4"/>
        <v>0</v>
      </c>
      <c r="G19" s="395">
        <f t="shared" si="4"/>
        <v>0</v>
      </c>
      <c r="H19" s="395">
        <f t="shared" si="4"/>
        <v>1094</v>
      </c>
      <c r="I19" s="253">
        <f t="shared" si="4"/>
        <v>1094</v>
      </c>
    </row>
  </sheetData>
  <sheetProtection sheet="1"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......../2013. (........)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5" sqref="D5"/>
    </sheetView>
  </sheetViews>
  <sheetFormatPr defaultColWidth="9.00390625" defaultRowHeight="12.75"/>
  <cols>
    <col min="1" max="1" width="5.875" style="97" customWidth="1"/>
    <col min="2" max="2" width="55.875" style="5" customWidth="1"/>
    <col min="3" max="4" width="14.875" style="5" customWidth="1"/>
    <col min="5" max="16384" width="9.375" style="5" customWidth="1"/>
  </cols>
  <sheetData>
    <row r="1" spans="1:4" s="91" customFormat="1" ht="15.75" thickBot="1">
      <c r="A1" s="90"/>
      <c r="D1" s="64" t="s">
        <v>970</v>
      </c>
    </row>
    <row r="2" spans="1:4" s="93" customFormat="1" ht="48" customHeight="1" thickBot="1">
      <c r="A2" s="92" t="s">
        <v>911</v>
      </c>
      <c r="B2" s="381" t="s">
        <v>912</v>
      </c>
      <c r="C2" s="381" t="s">
        <v>78</v>
      </c>
      <c r="D2" s="396" t="s">
        <v>79</v>
      </c>
    </row>
    <row r="3" spans="1:4" s="93" customFormat="1" ht="13.5" customHeight="1" thickBot="1">
      <c r="A3" s="397">
        <v>1</v>
      </c>
      <c r="B3" s="398">
        <v>2</v>
      </c>
      <c r="C3" s="398">
        <v>3</v>
      </c>
      <c r="D3" s="399">
        <v>4</v>
      </c>
    </row>
    <row r="4" spans="1:4" ht="18" customHeight="1">
      <c r="A4" s="400" t="s">
        <v>913</v>
      </c>
      <c r="B4" s="401" t="s">
        <v>1101</v>
      </c>
      <c r="C4" s="402">
        <v>1300</v>
      </c>
      <c r="D4" s="403">
        <v>1380</v>
      </c>
    </row>
    <row r="5" spans="1:4" ht="18" customHeight="1">
      <c r="A5" s="404" t="s">
        <v>914</v>
      </c>
      <c r="B5" s="405" t="s">
        <v>1102</v>
      </c>
      <c r="C5" s="406"/>
      <c r="D5" s="407"/>
    </row>
    <row r="6" spans="1:4" ht="18" customHeight="1">
      <c r="A6" s="404" t="s">
        <v>915</v>
      </c>
      <c r="B6" s="405" t="s">
        <v>1032</v>
      </c>
      <c r="C6" s="406"/>
      <c r="D6" s="407"/>
    </row>
    <row r="7" spans="1:4" ht="18" customHeight="1">
      <c r="A7" s="404" t="s">
        <v>916</v>
      </c>
      <c r="B7" s="405" t="s">
        <v>1033</v>
      </c>
      <c r="C7" s="406"/>
      <c r="D7" s="407"/>
    </row>
    <row r="8" spans="1:4" ht="18" customHeight="1">
      <c r="A8" s="408" t="s">
        <v>917</v>
      </c>
      <c r="B8" s="405" t="s">
        <v>1093</v>
      </c>
      <c r="C8" s="406"/>
      <c r="D8" s="407"/>
    </row>
    <row r="9" spans="1:4" ht="18" customHeight="1">
      <c r="A9" s="404" t="s">
        <v>918</v>
      </c>
      <c r="B9" s="405" t="s">
        <v>1094</v>
      </c>
      <c r="C9" s="406"/>
      <c r="D9" s="407"/>
    </row>
    <row r="10" spans="1:4" ht="18" customHeight="1">
      <c r="A10" s="408" t="s">
        <v>919</v>
      </c>
      <c r="B10" s="409" t="s">
        <v>1095</v>
      </c>
      <c r="C10" s="406"/>
      <c r="D10" s="407"/>
    </row>
    <row r="11" spans="1:4" ht="18" customHeight="1">
      <c r="A11" s="404" t="s">
        <v>920</v>
      </c>
      <c r="B11" s="409" t="s">
        <v>1096</v>
      </c>
      <c r="C11" s="406"/>
      <c r="D11" s="407"/>
    </row>
    <row r="12" spans="1:4" ht="18" customHeight="1">
      <c r="A12" s="408" t="s">
        <v>921</v>
      </c>
      <c r="B12" s="409" t="s">
        <v>1097</v>
      </c>
      <c r="C12" s="406"/>
      <c r="D12" s="407"/>
    </row>
    <row r="13" spans="1:4" ht="18" customHeight="1">
      <c r="A13" s="404" t="s">
        <v>922</v>
      </c>
      <c r="B13" s="409" t="s">
        <v>1098</v>
      </c>
      <c r="C13" s="406"/>
      <c r="D13" s="407"/>
    </row>
    <row r="14" spans="1:4" ht="18" customHeight="1">
      <c r="A14" s="408" t="s">
        <v>923</v>
      </c>
      <c r="B14" s="409" t="s">
        <v>1099</v>
      </c>
      <c r="C14" s="406"/>
      <c r="D14" s="407"/>
    </row>
    <row r="15" spans="1:4" ht="22.5">
      <c r="A15" s="404" t="s">
        <v>924</v>
      </c>
      <c r="B15" s="409" t="s">
        <v>1100</v>
      </c>
      <c r="C15" s="406"/>
      <c r="D15" s="407"/>
    </row>
    <row r="16" spans="1:4" ht="18" customHeight="1">
      <c r="A16" s="408" t="s">
        <v>925</v>
      </c>
      <c r="B16" s="405" t="s">
        <v>1034</v>
      </c>
      <c r="C16" s="406"/>
      <c r="D16" s="407"/>
    </row>
    <row r="17" spans="1:4" ht="18" customHeight="1">
      <c r="A17" s="404" t="s">
        <v>926</v>
      </c>
      <c r="B17" s="405" t="s">
        <v>1035</v>
      </c>
      <c r="C17" s="406"/>
      <c r="D17" s="407"/>
    </row>
    <row r="18" spans="1:4" ht="18" customHeight="1">
      <c r="A18" s="408" t="s">
        <v>927</v>
      </c>
      <c r="B18" s="405" t="s">
        <v>1036</v>
      </c>
      <c r="C18" s="406"/>
      <c r="D18" s="407"/>
    </row>
    <row r="19" spans="1:4" ht="18" customHeight="1">
      <c r="A19" s="404" t="s">
        <v>928</v>
      </c>
      <c r="B19" s="405" t="s">
        <v>1037</v>
      </c>
      <c r="C19" s="406"/>
      <c r="D19" s="407"/>
    </row>
    <row r="20" spans="1:4" ht="18" customHeight="1">
      <c r="A20" s="408" t="s">
        <v>929</v>
      </c>
      <c r="B20" s="405" t="s">
        <v>1038</v>
      </c>
      <c r="C20" s="406"/>
      <c r="D20" s="407"/>
    </row>
    <row r="21" spans="1:4" ht="18" customHeight="1">
      <c r="A21" s="404" t="s">
        <v>930</v>
      </c>
      <c r="B21" s="94"/>
      <c r="C21" s="406"/>
      <c r="D21" s="407"/>
    </row>
    <row r="22" spans="1:4" ht="18" customHeight="1">
      <c r="A22" s="408" t="s">
        <v>931</v>
      </c>
      <c r="B22" s="94"/>
      <c r="C22" s="406"/>
      <c r="D22" s="407"/>
    </row>
    <row r="23" spans="1:4" ht="18" customHeight="1">
      <c r="A23" s="404" t="s">
        <v>932</v>
      </c>
      <c r="B23" s="94"/>
      <c r="C23" s="406"/>
      <c r="D23" s="407"/>
    </row>
    <row r="24" spans="1:4" ht="18" customHeight="1">
      <c r="A24" s="408" t="s">
        <v>933</v>
      </c>
      <c r="B24" s="94"/>
      <c r="C24" s="406"/>
      <c r="D24" s="407"/>
    </row>
    <row r="25" spans="1:4" ht="18" customHeight="1">
      <c r="A25" s="404" t="s">
        <v>934</v>
      </c>
      <c r="B25" s="94"/>
      <c r="C25" s="406"/>
      <c r="D25" s="407"/>
    </row>
    <row r="26" spans="1:4" ht="18" customHeight="1">
      <c r="A26" s="408" t="s">
        <v>935</v>
      </c>
      <c r="B26" s="94"/>
      <c r="C26" s="406"/>
      <c r="D26" s="407"/>
    </row>
    <row r="27" spans="1:4" ht="18" customHeight="1">
      <c r="A27" s="404" t="s">
        <v>936</v>
      </c>
      <c r="B27" s="94"/>
      <c r="C27" s="406"/>
      <c r="D27" s="407"/>
    </row>
    <row r="28" spans="1:4" ht="18" customHeight="1">
      <c r="A28" s="408" t="s">
        <v>937</v>
      </c>
      <c r="B28" s="94"/>
      <c r="C28" s="406"/>
      <c r="D28" s="407"/>
    </row>
    <row r="29" spans="1:4" ht="18" customHeight="1" thickBot="1">
      <c r="A29" s="410" t="s">
        <v>938</v>
      </c>
      <c r="B29" s="95"/>
      <c r="C29" s="411"/>
      <c r="D29" s="412"/>
    </row>
    <row r="30" spans="1:4" ht="18" customHeight="1" thickBot="1">
      <c r="A30" s="413" t="s">
        <v>939</v>
      </c>
      <c r="B30" s="414" t="s">
        <v>947</v>
      </c>
      <c r="C30" s="415">
        <f>SUM(C4:C29)</f>
        <v>1300</v>
      </c>
      <c r="D30" s="416">
        <f>SUM(D4:D29)</f>
        <v>1380</v>
      </c>
    </row>
    <row r="31" spans="1:4" ht="25.5" customHeight="1">
      <c r="A31" s="96"/>
      <c r="B31" s="1184" t="s">
        <v>80</v>
      </c>
      <c r="C31" s="1184"/>
      <c r="D31" s="1184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......../2013. (........)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8" sqref="E8"/>
    </sheetView>
  </sheetViews>
  <sheetFormatPr defaultColWidth="9.00390625" defaultRowHeight="12.75"/>
  <cols>
    <col min="1" max="1" width="6.625" style="70" customWidth="1"/>
    <col min="2" max="2" width="32.875" style="70" customWidth="1"/>
    <col min="3" max="3" width="20.875" style="70" customWidth="1"/>
    <col min="4" max="5" width="12.875" style="70" customWidth="1"/>
    <col min="6" max="16384" width="9.375" style="70" customWidth="1"/>
  </cols>
  <sheetData>
    <row r="1" spans="3:5" ht="14.25" thickBot="1">
      <c r="C1" s="417"/>
      <c r="D1" s="417"/>
      <c r="E1" s="417" t="s">
        <v>1047</v>
      </c>
    </row>
    <row r="2" spans="1:5" ht="42.75" customHeight="1" thickBot="1">
      <c r="A2" s="418" t="s">
        <v>980</v>
      </c>
      <c r="B2" s="419" t="s">
        <v>1040</v>
      </c>
      <c r="C2" s="419" t="s">
        <v>1041</v>
      </c>
      <c r="D2" s="420" t="s">
        <v>81</v>
      </c>
      <c r="E2" s="421" t="s">
        <v>82</v>
      </c>
    </row>
    <row r="3" spans="1:5" ht="15.75" customHeight="1">
      <c r="A3" s="422" t="s">
        <v>913</v>
      </c>
      <c r="B3" s="424" t="s">
        <v>191</v>
      </c>
      <c r="C3" s="1031" t="s">
        <v>192</v>
      </c>
      <c r="D3" s="1032">
        <v>20</v>
      </c>
      <c r="E3" s="1033">
        <v>0</v>
      </c>
    </row>
    <row r="4" spans="1:5" ht="15.75" customHeight="1">
      <c r="A4" s="423" t="s">
        <v>914</v>
      </c>
      <c r="B4" s="424" t="s">
        <v>193</v>
      </c>
      <c r="C4" s="1031" t="s">
        <v>194</v>
      </c>
      <c r="D4" s="1032">
        <v>57</v>
      </c>
      <c r="E4" s="1033">
        <v>49</v>
      </c>
    </row>
    <row r="5" spans="1:5" ht="15.75" customHeight="1">
      <c r="A5" s="423" t="s">
        <v>915</v>
      </c>
      <c r="B5" s="424" t="s">
        <v>195</v>
      </c>
      <c r="C5" s="1031" t="s">
        <v>192</v>
      </c>
      <c r="D5" s="1032">
        <v>770</v>
      </c>
      <c r="E5" s="1033">
        <v>770</v>
      </c>
    </row>
    <row r="6" spans="1:5" ht="15.75" customHeight="1">
      <c r="A6" s="423" t="s">
        <v>916</v>
      </c>
      <c r="B6" s="424" t="s">
        <v>196</v>
      </c>
      <c r="C6" s="1031" t="s">
        <v>192</v>
      </c>
      <c r="D6" s="1032"/>
      <c r="E6" s="1033">
        <v>80</v>
      </c>
    </row>
    <row r="7" spans="1:5" ht="15.75" customHeight="1">
      <c r="A7" s="423" t="s">
        <v>917</v>
      </c>
      <c r="B7" s="424" t="s">
        <v>197</v>
      </c>
      <c r="C7" s="1031" t="s">
        <v>192</v>
      </c>
      <c r="D7" s="1032"/>
      <c r="E7" s="1033">
        <v>26</v>
      </c>
    </row>
    <row r="8" spans="1:5" ht="15.75" customHeight="1">
      <c r="A8" s="423" t="s">
        <v>918</v>
      </c>
      <c r="B8" s="424"/>
      <c r="C8" s="424"/>
      <c r="D8" s="425"/>
      <c r="E8" s="426"/>
    </row>
    <row r="9" spans="1:5" ht="15.75" customHeight="1">
      <c r="A9" s="423" t="s">
        <v>919</v>
      </c>
      <c r="B9" s="424"/>
      <c r="C9" s="424"/>
      <c r="D9" s="425"/>
      <c r="E9" s="426"/>
    </row>
    <row r="10" spans="1:5" ht="15.75" customHeight="1">
      <c r="A10" s="423" t="s">
        <v>920</v>
      </c>
      <c r="B10" s="424"/>
      <c r="C10" s="424"/>
      <c r="D10" s="425"/>
      <c r="E10" s="426"/>
    </row>
    <row r="11" spans="1:5" ht="15.75" customHeight="1">
      <c r="A11" s="423" t="s">
        <v>921</v>
      </c>
      <c r="B11" s="424"/>
      <c r="C11" s="424"/>
      <c r="D11" s="425"/>
      <c r="E11" s="426"/>
    </row>
    <row r="12" spans="1:5" ht="15.75" customHeight="1">
      <c r="A12" s="423" t="s">
        <v>922</v>
      </c>
      <c r="B12" s="424"/>
      <c r="C12" s="424"/>
      <c r="D12" s="425"/>
      <c r="E12" s="426"/>
    </row>
    <row r="13" spans="1:5" ht="15.75" customHeight="1">
      <c r="A13" s="423" t="s">
        <v>923</v>
      </c>
      <c r="B13" s="424"/>
      <c r="C13" s="424"/>
      <c r="D13" s="425"/>
      <c r="E13" s="426"/>
    </row>
    <row r="14" spans="1:5" ht="15.75" customHeight="1">
      <c r="A14" s="423" t="s">
        <v>924</v>
      </c>
      <c r="B14" s="424"/>
      <c r="C14" s="424"/>
      <c r="D14" s="425"/>
      <c r="E14" s="426"/>
    </row>
    <row r="15" spans="1:5" ht="15.75" customHeight="1">
      <c r="A15" s="423" t="s">
        <v>925</v>
      </c>
      <c r="B15" s="424"/>
      <c r="C15" s="424"/>
      <c r="D15" s="425"/>
      <c r="E15" s="426"/>
    </row>
    <row r="16" spans="1:5" ht="15.75" customHeight="1">
      <c r="A16" s="423" t="s">
        <v>926</v>
      </c>
      <c r="B16" s="424"/>
      <c r="C16" s="424"/>
      <c r="D16" s="425"/>
      <c r="E16" s="426"/>
    </row>
    <row r="17" spans="1:5" ht="15.75" customHeight="1">
      <c r="A17" s="423" t="s">
        <v>927</v>
      </c>
      <c r="B17" s="424"/>
      <c r="C17" s="424"/>
      <c r="D17" s="425"/>
      <c r="E17" s="426"/>
    </row>
    <row r="18" spans="1:5" ht="15.75" customHeight="1">
      <c r="A18" s="423" t="s">
        <v>928</v>
      </c>
      <c r="B18" s="424"/>
      <c r="C18" s="424"/>
      <c r="D18" s="425"/>
      <c r="E18" s="426"/>
    </row>
    <row r="19" spans="1:5" ht="15.75" customHeight="1">
      <c r="A19" s="423" t="s">
        <v>929</v>
      </c>
      <c r="B19" s="424"/>
      <c r="C19" s="424"/>
      <c r="D19" s="425"/>
      <c r="E19" s="426"/>
    </row>
    <row r="20" spans="1:5" ht="15.75" customHeight="1">
      <c r="A20" s="423" t="s">
        <v>930</v>
      </c>
      <c r="B20" s="424"/>
      <c r="C20" s="424"/>
      <c r="D20" s="425"/>
      <c r="E20" s="426"/>
    </row>
    <row r="21" spans="1:5" ht="15.75" customHeight="1">
      <c r="A21" s="423" t="s">
        <v>931</v>
      </c>
      <c r="B21" s="424"/>
      <c r="C21" s="424"/>
      <c r="D21" s="425"/>
      <c r="E21" s="426"/>
    </row>
    <row r="22" spans="1:5" ht="15.75" customHeight="1">
      <c r="A22" s="423" t="s">
        <v>932</v>
      </c>
      <c r="B22" s="424"/>
      <c r="C22" s="424"/>
      <c r="D22" s="425"/>
      <c r="E22" s="426"/>
    </row>
    <row r="23" spans="1:5" ht="15.75" customHeight="1">
      <c r="A23" s="423" t="s">
        <v>933</v>
      </c>
      <c r="B23" s="424"/>
      <c r="C23" s="424"/>
      <c r="D23" s="425"/>
      <c r="E23" s="426"/>
    </row>
    <row r="24" spans="1:5" ht="15.75" customHeight="1">
      <c r="A24" s="423" t="s">
        <v>934</v>
      </c>
      <c r="B24" s="424"/>
      <c r="C24" s="424"/>
      <c r="D24" s="425"/>
      <c r="E24" s="426"/>
    </row>
    <row r="25" spans="1:5" ht="15.75" customHeight="1">
      <c r="A25" s="423" t="s">
        <v>935</v>
      </c>
      <c r="B25" s="424"/>
      <c r="C25" s="424"/>
      <c r="D25" s="425"/>
      <c r="E25" s="426"/>
    </row>
    <row r="26" spans="1:5" ht="15.75" customHeight="1">
      <c r="A26" s="423" t="s">
        <v>936</v>
      </c>
      <c r="B26" s="424"/>
      <c r="C26" s="424"/>
      <c r="D26" s="425"/>
      <c r="E26" s="426"/>
    </row>
    <row r="27" spans="1:5" ht="15.75" customHeight="1">
      <c r="A27" s="423" t="s">
        <v>937</v>
      </c>
      <c r="B27" s="424"/>
      <c r="C27" s="424"/>
      <c r="D27" s="425"/>
      <c r="E27" s="426"/>
    </row>
    <row r="28" spans="1:5" ht="15.75" customHeight="1">
      <c r="A28" s="423" t="s">
        <v>938</v>
      </c>
      <c r="B28" s="424"/>
      <c r="C28" s="424"/>
      <c r="D28" s="425"/>
      <c r="E28" s="426"/>
    </row>
    <row r="29" spans="1:5" ht="15.75" customHeight="1">
      <c r="A29" s="423" t="s">
        <v>939</v>
      </c>
      <c r="B29" s="424"/>
      <c r="C29" s="424"/>
      <c r="D29" s="425"/>
      <c r="E29" s="426"/>
    </row>
    <row r="30" spans="1:5" ht="15.75" customHeight="1">
      <c r="A30" s="423" t="s">
        <v>940</v>
      </c>
      <c r="B30" s="424"/>
      <c r="C30" s="424"/>
      <c r="D30" s="425"/>
      <c r="E30" s="426"/>
    </row>
    <row r="31" spans="1:5" ht="15.75" customHeight="1">
      <c r="A31" s="423" t="s">
        <v>941</v>
      </c>
      <c r="B31" s="424"/>
      <c r="C31" s="424"/>
      <c r="D31" s="425"/>
      <c r="E31" s="426"/>
    </row>
    <row r="32" spans="1:5" ht="15.75" customHeight="1">
      <c r="A32" s="423" t="s">
        <v>1042</v>
      </c>
      <c r="B32" s="424"/>
      <c r="C32" s="424"/>
      <c r="D32" s="425"/>
      <c r="E32" s="426"/>
    </row>
    <row r="33" spans="1:5" ht="15.75" customHeight="1">
      <c r="A33" s="423" t="s">
        <v>1043</v>
      </c>
      <c r="B33" s="424"/>
      <c r="C33" s="424"/>
      <c r="D33" s="425"/>
      <c r="E33" s="426"/>
    </row>
    <row r="34" spans="1:5" ht="15.75" customHeight="1">
      <c r="A34" s="423" t="s">
        <v>1044</v>
      </c>
      <c r="B34" s="424"/>
      <c r="C34" s="424"/>
      <c r="D34" s="425"/>
      <c r="E34" s="426"/>
    </row>
    <row r="35" spans="1:5" ht="15.75" customHeight="1" thickBot="1">
      <c r="A35" s="427" t="s">
        <v>1045</v>
      </c>
      <c r="B35" s="428"/>
      <c r="C35" s="428"/>
      <c r="D35" s="429"/>
      <c r="E35" s="430"/>
    </row>
    <row r="36" spans="1:5" ht="15.75" customHeight="1" thickBot="1">
      <c r="A36" s="1185" t="s">
        <v>947</v>
      </c>
      <c r="B36" s="1186"/>
      <c r="C36" s="431"/>
      <c r="D36" s="121">
        <f>SUM(D3:D35)</f>
        <v>847</v>
      </c>
      <c r="E36" s="432">
        <f>SUM(E3:E35)</f>
        <v>925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......../2013.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273"/>
  <sheetViews>
    <sheetView zoomScale="140" zoomScaleNormal="140" zoomScaleSheetLayoutView="120" workbookViewId="0" topLeftCell="A1">
      <selection activeCell="E85" sqref="E85"/>
    </sheetView>
  </sheetViews>
  <sheetFormatPr defaultColWidth="12.00390625" defaultRowHeight="12.75"/>
  <cols>
    <col min="1" max="1" width="67.125" style="687" customWidth="1"/>
    <col min="2" max="2" width="6.125" style="687" customWidth="1"/>
    <col min="3" max="4" width="12.125" style="687" customWidth="1"/>
    <col min="5" max="5" width="12.125" style="738" customWidth="1"/>
    <col min="6" max="16384" width="12.00390625" style="687" customWidth="1"/>
  </cols>
  <sheetData>
    <row r="1" spans="1:5" ht="49.5" customHeight="1">
      <c r="A1" s="1188" t="s">
        <v>812</v>
      </c>
      <c r="B1" s="1189"/>
      <c r="C1" s="1189"/>
      <c r="D1" s="1189"/>
      <c r="E1" s="1189"/>
    </row>
    <row r="2" spans="3:5" ht="16.5" thickBot="1">
      <c r="C2" s="1190" t="s">
        <v>273</v>
      </c>
      <c r="D2" s="1190"/>
      <c r="E2" s="1190"/>
    </row>
    <row r="3" spans="1:5" ht="15.75" customHeight="1">
      <c r="A3" s="1191" t="s">
        <v>274</v>
      </c>
      <c r="B3" s="1194" t="s">
        <v>275</v>
      </c>
      <c r="C3" s="1197" t="s">
        <v>276</v>
      </c>
      <c r="D3" s="1197" t="s">
        <v>277</v>
      </c>
      <c r="E3" s="1199" t="s">
        <v>278</v>
      </c>
    </row>
    <row r="4" spans="1:5" ht="11.25" customHeight="1">
      <c r="A4" s="1192"/>
      <c r="B4" s="1195"/>
      <c r="C4" s="1198"/>
      <c r="D4" s="1198"/>
      <c r="E4" s="1200"/>
    </row>
    <row r="5" spans="1:5" ht="15.75">
      <c r="A5" s="1193"/>
      <c r="B5" s="1196"/>
      <c r="C5" s="1201" t="s">
        <v>279</v>
      </c>
      <c r="D5" s="1201"/>
      <c r="E5" s="1202"/>
    </row>
    <row r="6" spans="1:5" s="691" customFormat="1" ht="16.5" thickBot="1">
      <c r="A6" s="688">
        <v>1</v>
      </c>
      <c r="B6" s="689">
        <v>2</v>
      </c>
      <c r="C6" s="689">
        <v>3</v>
      </c>
      <c r="D6" s="689">
        <v>4</v>
      </c>
      <c r="E6" s="690">
        <v>5</v>
      </c>
    </row>
    <row r="7" spans="1:5" s="696" customFormat="1" ht="15.75">
      <c r="A7" s="692" t="s">
        <v>280</v>
      </c>
      <c r="B7" s="693" t="s">
        <v>281</v>
      </c>
      <c r="C7" s="694">
        <f>C8+C15+C18+C19+C20</f>
        <v>6061</v>
      </c>
      <c r="D7" s="694">
        <f>D8+D15+D18+D19+D20</f>
        <v>168</v>
      </c>
      <c r="E7" s="695"/>
    </row>
    <row r="8" spans="1:5" s="696" customFormat="1" ht="16.5" customHeight="1">
      <c r="A8" s="697" t="s">
        <v>282</v>
      </c>
      <c r="B8" s="698" t="s">
        <v>283</v>
      </c>
      <c r="C8" s="699">
        <f>C9+C12</f>
        <v>6061</v>
      </c>
      <c r="D8" s="699">
        <f>D9+D12</f>
        <v>168</v>
      </c>
      <c r="E8" s="700"/>
    </row>
    <row r="9" spans="1:5" s="696" customFormat="1" ht="15.75">
      <c r="A9" s="701" t="s">
        <v>284</v>
      </c>
      <c r="B9" s="698" t="s">
        <v>285</v>
      </c>
      <c r="C9" s="702">
        <f>SUM(C10:C11)</f>
        <v>0</v>
      </c>
      <c r="D9" s="702">
        <f>SUM(D10:D11)</f>
        <v>0</v>
      </c>
      <c r="E9" s="703"/>
    </row>
    <row r="10" spans="1:5" s="696" customFormat="1" ht="15.75">
      <c r="A10" s="704" t="s">
        <v>286</v>
      </c>
      <c r="B10" s="698" t="s">
        <v>287</v>
      </c>
      <c r="C10" s="705"/>
      <c r="D10" s="705"/>
      <c r="E10" s="703"/>
    </row>
    <row r="11" spans="1:5" s="696" customFormat="1" ht="15.75">
      <c r="A11" s="704" t="s">
        <v>288</v>
      </c>
      <c r="B11" s="698" t="s">
        <v>289</v>
      </c>
      <c r="C11" s="705"/>
      <c r="D11" s="705"/>
      <c r="E11" s="703"/>
    </row>
    <row r="12" spans="1:5" s="696" customFormat="1" ht="15.75">
      <c r="A12" s="701" t="s">
        <v>290</v>
      </c>
      <c r="B12" s="698" t="s">
        <v>291</v>
      </c>
      <c r="C12" s="702">
        <f>SUM(C13:C14)</f>
        <v>6061</v>
      </c>
      <c r="D12" s="702">
        <f>SUM(D13:D14)</f>
        <v>168</v>
      </c>
      <c r="E12" s="703"/>
    </row>
    <row r="13" spans="1:5" s="696" customFormat="1" ht="15.75">
      <c r="A13" s="704" t="s">
        <v>292</v>
      </c>
      <c r="B13" s="698" t="s">
        <v>293</v>
      </c>
      <c r="C13" s="705">
        <v>192</v>
      </c>
      <c r="D13" s="705">
        <v>168</v>
      </c>
      <c r="E13" s="703"/>
    </row>
    <row r="14" spans="1:5" s="696" customFormat="1" ht="15.75">
      <c r="A14" s="704" t="s">
        <v>294</v>
      </c>
      <c r="B14" s="698" t="s">
        <v>295</v>
      </c>
      <c r="C14" s="705">
        <v>5869</v>
      </c>
      <c r="D14" s="705"/>
      <c r="E14" s="703"/>
    </row>
    <row r="15" spans="1:5" s="696" customFormat="1" ht="15.75">
      <c r="A15" s="697" t="s">
        <v>908</v>
      </c>
      <c r="B15" s="698" t="s">
        <v>296</v>
      </c>
      <c r="C15" s="702">
        <f>SUM(C16:C17)</f>
        <v>0</v>
      </c>
      <c r="D15" s="702">
        <f>SUM(D16:D17)</f>
        <v>0</v>
      </c>
      <c r="E15" s="703"/>
    </row>
    <row r="16" spans="1:5" s="696" customFormat="1" ht="15.75">
      <c r="A16" s="704" t="s">
        <v>876</v>
      </c>
      <c r="B16" s="698" t="s">
        <v>922</v>
      </c>
      <c r="C16" s="705"/>
      <c r="D16" s="705"/>
      <c r="E16" s="703"/>
    </row>
    <row r="17" spans="1:5" s="696" customFormat="1" ht="15.75">
      <c r="A17" s="704" t="s">
        <v>877</v>
      </c>
      <c r="B17" s="698" t="s">
        <v>923</v>
      </c>
      <c r="C17" s="705"/>
      <c r="D17" s="705"/>
      <c r="E17" s="703"/>
    </row>
    <row r="18" spans="1:5" s="696" customFormat="1" ht="15.75">
      <c r="A18" s="697" t="s">
        <v>297</v>
      </c>
      <c r="B18" s="698" t="s">
        <v>924</v>
      </c>
      <c r="C18" s="705"/>
      <c r="D18" s="705"/>
      <c r="E18" s="703"/>
    </row>
    <row r="19" spans="1:5" s="696" customFormat="1" ht="15.75">
      <c r="A19" s="697" t="s">
        <v>298</v>
      </c>
      <c r="B19" s="698" t="s">
        <v>925</v>
      </c>
      <c r="C19" s="705"/>
      <c r="D19" s="706"/>
      <c r="E19" s="703"/>
    </row>
    <row r="20" spans="1:5" s="696" customFormat="1" ht="15.75">
      <c r="A20" s="697" t="s">
        <v>299</v>
      </c>
      <c r="B20" s="698" t="s">
        <v>926</v>
      </c>
      <c r="C20" s="706"/>
      <c r="D20" s="705"/>
      <c r="E20" s="703"/>
    </row>
    <row r="21" spans="1:5" s="696" customFormat="1" ht="15.75">
      <c r="A21" s="707" t="s">
        <v>300</v>
      </c>
      <c r="B21" s="698" t="s">
        <v>927</v>
      </c>
      <c r="C21" s="708">
        <f>C22+C92+C112+C131</f>
        <v>748524</v>
      </c>
      <c r="D21" s="708">
        <f>D22+D92+D112+D131</f>
        <v>590476</v>
      </c>
      <c r="E21" s="709">
        <f>E22+E92+E112+E131</f>
        <v>801657</v>
      </c>
    </row>
    <row r="22" spans="1:5" s="696" customFormat="1" ht="15.75">
      <c r="A22" s="707" t="s">
        <v>301</v>
      </c>
      <c r="B22" s="698" t="s">
        <v>928</v>
      </c>
      <c r="C22" s="708">
        <f>C23+C79+C90+C91</f>
        <v>655609</v>
      </c>
      <c r="D22" s="708">
        <f>D23+D79+D90+D91</f>
        <v>561987</v>
      </c>
      <c r="E22" s="709">
        <f>E23+E79+E90+E91</f>
        <v>801657</v>
      </c>
    </row>
    <row r="23" spans="1:5" s="696" customFormat="1" ht="15.75">
      <c r="A23" s="697" t="s">
        <v>302</v>
      </c>
      <c r="B23" s="698" t="s">
        <v>929</v>
      </c>
      <c r="C23" s="710">
        <f>C24+C44</f>
        <v>571077</v>
      </c>
      <c r="D23" s="710">
        <f>D24+D44</f>
        <v>479773</v>
      </c>
      <c r="E23" s="711">
        <f>E24+E44</f>
        <v>715281</v>
      </c>
    </row>
    <row r="24" spans="1:5" s="696" customFormat="1" ht="22.5">
      <c r="A24" s="701" t="s">
        <v>303</v>
      </c>
      <c r="B24" s="698" t="s">
        <v>930</v>
      </c>
      <c r="C24" s="702">
        <f>C25+C28+C31+C34+C37+C40+C43</f>
        <v>217133</v>
      </c>
      <c r="D24" s="702">
        <f>D25+D28+D31+D34+D37+D40+D43</f>
        <v>159999</v>
      </c>
      <c r="E24" s="712">
        <f>E25+E28+E31+E34+E37+E40+E43</f>
        <v>225237</v>
      </c>
    </row>
    <row r="25" spans="1:5" s="696" customFormat="1" ht="15.75">
      <c r="A25" s="713" t="s">
        <v>304</v>
      </c>
      <c r="B25" s="698" t="s">
        <v>931</v>
      </c>
      <c r="C25" s="702">
        <f>SUM(C26:C27)</f>
        <v>168520</v>
      </c>
      <c r="D25" s="702">
        <f>SUM(D26:D27)</f>
        <v>124732</v>
      </c>
      <c r="E25" s="712">
        <f>SUM(E26:E27)</f>
        <v>176623</v>
      </c>
    </row>
    <row r="26" spans="1:5" s="696" customFormat="1" ht="15.75">
      <c r="A26" s="714" t="s">
        <v>305</v>
      </c>
      <c r="B26" s="698" t="s">
        <v>932</v>
      </c>
      <c r="C26" s="705">
        <v>168520</v>
      </c>
      <c r="D26" s="705">
        <v>124732</v>
      </c>
      <c r="E26" s="715">
        <v>176623</v>
      </c>
    </row>
    <row r="27" spans="1:5" s="696" customFormat="1" ht="15.75">
      <c r="A27" s="714" t="s">
        <v>306</v>
      </c>
      <c r="B27" s="698" t="s">
        <v>933</v>
      </c>
      <c r="C27" s="705"/>
      <c r="D27" s="706"/>
      <c r="E27" s="715"/>
    </row>
    <row r="28" spans="1:5" s="696" customFormat="1" ht="15.75">
      <c r="A28" s="713" t="s">
        <v>307</v>
      </c>
      <c r="B28" s="698" t="s">
        <v>934</v>
      </c>
      <c r="C28" s="702">
        <f>SUM(C29:C30)</f>
        <v>0</v>
      </c>
      <c r="D28" s="702">
        <f>SUM(D29:D30)</f>
        <v>0</v>
      </c>
      <c r="E28" s="712">
        <f>SUM(E29:E30)</f>
        <v>0</v>
      </c>
    </row>
    <row r="29" spans="1:5" s="696" customFormat="1" ht="15.75">
      <c r="A29" s="714" t="s">
        <v>308</v>
      </c>
      <c r="B29" s="698" t="s">
        <v>935</v>
      </c>
      <c r="C29" s="705"/>
      <c r="D29" s="705"/>
      <c r="E29" s="715"/>
    </row>
    <row r="30" spans="1:5" s="696" customFormat="1" ht="15.75">
      <c r="A30" s="714" t="s">
        <v>309</v>
      </c>
      <c r="B30" s="698" t="s">
        <v>936</v>
      </c>
      <c r="C30" s="705"/>
      <c r="D30" s="706"/>
      <c r="E30" s="715"/>
    </row>
    <row r="31" spans="1:5" s="696" customFormat="1" ht="15.75">
      <c r="A31" s="713" t="s">
        <v>310</v>
      </c>
      <c r="B31" s="698" t="s">
        <v>937</v>
      </c>
      <c r="C31" s="702">
        <f>SUM(C32:C33)</f>
        <v>14802</v>
      </c>
      <c r="D31" s="702">
        <f>SUM(D32:D33)</f>
        <v>10473</v>
      </c>
      <c r="E31" s="712">
        <f>SUM(E32:E33)</f>
        <v>14803</v>
      </c>
    </row>
    <row r="32" spans="1:5" s="696" customFormat="1" ht="15.75">
      <c r="A32" s="714" t="s">
        <v>311</v>
      </c>
      <c r="B32" s="698" t="s">
        <v>938</v>
      </c>
      <c r="C32" s="705">
        <v>14802</v>
      </c>
      <c r="D32" s="705">
        <v>10473</v>
      </c>
      <c r="E32" s="715">
        <v>14803</v>
      </c>
    </row>
    <row r="33" spans="1:5" s="696" customFormat="1" ht="15.75">
      <c r="A33" s="716" t="s">
        <v>312</v>
      </c>
      <c r="B33" s="698" t="s">
        <v>939</v>
      </c>
      <c r="C33" s="705"/>
      <c r="D33" s="706"/>
      <c r="E33" s="715"/>
    </row>
    <row r="34" spans="1:5" s="696" customFormat="1" ht="15.75">
      <c r="A34" s="713" t="s">
        <v>313</v>
      </c>
      <c r="B34" s="698" t="s">
        <v>940</v>
      </c>
      <c r="C34" s="702">
        <f>SUM(C35:C36)</f>
        <v>0</v>
      </c>
      <c r="D34" s="702">
        <f>SUM(D35:D36)</f>
        <v>0</v>
      </c>
      <c r="E34" s="712">
        <f>SUM(E35:E36)</f>
        <v>0</v>
      </c>
    </row>
    <row r="35" spans="1:5" s="696" customFormat="1" ht="15.75">
      <c r="A35" s="714" t="s">
        <v>314</v>
      </c>
      <c r="B35" s="698" t="s">
        <v>941</v>
      </c>
      <c r="C35" s="705"/>
      <c r="D35" s="705"/>
      <c r="E35" s="715"/>
    </row>
    <row r="36" spans="1:5" s="696" customFormat="1" ht="15.75">
      <c r="A36" s="716" t="s">
        <v>315</v>
      </c>
      <c r="B36" s="698" t="s">
        <v>1042</v>
      </c>
      <c r="C36" s="705"/>
      <c r="D36" s="706"/>
      <c r="E36" s="715"/>
    </row>
    <row r="37" spans="1:5" s="696" customFormat="1" ht="15.75">
      <c r="A37" s="713" t="s">
        <v>316</v>
      </c>
      <c r="B37" s="698" t="s">
        <v>1043</v>
      </c>
      <c r="C37" s="702">
        <f>SUM(C38:C39)</f>
        <v>33675</v>
      </c>
      <c r="D37" s="702">
        <f>SUM(D38:D39)</f>
        <v>24698</v>
      </c>
      <c r="E37" s="712">
        <f>SUM(E38:E39)</f>
        <v>33675</v>
      </c>
    </row>
    <row r="38" spans="1:5" s="696" customFormat="1" ht="15.75">
      <c r="A38" s="714" t="s">
        <v>317</v>
      </c>
      <c r="B38" s="698" t="s">
        <v>1044</v>
      </c>
      <c r="C38" s="705">
        <v>33675</v>
      </c>
      <c r="D38" s="705">
        <v>24698</v>
      </c>
      <c r="E38" s="715">
        <v>33675</v>
      </c>
    </row>
    <row r="39" spans="1:5" s="696" customFormat="1" ht="15.75">
      <c r="A39" s="716" t="s">
        <v>318</v>
      </c>
      <c r="B39" s="698" t="s">
        <v>1045</v>
      </c>
      <c r="C39" s="705"/>
      <c r="D39" s="706"/>
      <c r="E39" s="715"/>
    </row>
    <row r="40" spans="1:5" s="696" customFormat="1" ht="15.75">
      <c r="A40" s="713" t="s">
        <v>319</v>
      </c>
      <c r="B40" s="698" t="s">
        <v>320</v>
      </c>
      <c r="C40" s="702">
        <f>SUM(C41:C42)</f>
        <v>136</v>
      </c>
      <c r="D40" s="702">
        <f>SUM(D41:D42)</f>
        <v>96</v>
      </c>
      <c r="E40" s="712">
        <f>SUM(E41:E42)</f>
        <v>136</v>
      </c>
    </row>
    <row r="41" spans="1:5" s="696" customFormat="1" ht="15.75">
      <c r="A41" s="714" t="s">
        <v>321</v>
      </c>
      <c r="B41" s="698" t="s">
        <v>322</v>
      </c>
      <c r="C41" s="705">
        <v>136</v>
      </c>
      <c r="D41" s="705">
        <v>96</v>
      </c>
      <c r="E41" s="715">
        <v>136</v>
      </c>
    </row>
    <row r="42" spans="1:5" s="696" customFormat="1" ht="15.75">
      <c r="A42" s="716" t="s">
        <v>323</v>
      </c>
      <c r="B42" s="698" t="s">
        <v>324</v>
      </c>
      <c r="C42" s="705"/>
      <c r="D42" s="706"/>
      <c r="E42" s="715"/>
    </row>
    <row r="43" spans="1:5" s="696" customFormat="1" ht="15.75">
      <c r="A43" s="713" t="s">
        <v>325</v>
      </c>
      <c r="B43" s="698" t="s">
        <v>326</v>
      </c>
      <c r="C43" s="706"/>
      <c r="D43" s="705"/>
      <c r="E43" s="703"/>
    </row>
    <row r="44" spans="1:5" s="696" customFormat="1" ht="22.5">
      <c r="A44" s="701" t="s">
        <v>327</v>
      </c>
      <c r="B44" s="698" t="s">
        <v>328</v>
      </c>
      <c r="C44" s="702">
        <f>C45+C48+C51+C54+C57+C60+C63+C66+C69+C72+C75+C78</f>
        <v>353944</v>
      </c>
      <c r="D44" s="702">
        <f>D45+D48+D51+D54+D57+D60+D63+D66+D69+D72+D75+D78</f>
        <v>319774</v>
      </c>
      <c r="E44" s="712">
        <f>E45+E48+E51+E54+E57+E60+E63+E66+E69+E72+E75+E78</f>
        <v>490044</v>
      </c>
    </row>
    <row r="45" spans="1:5" s="696" customFormat="1" ht="15.75">
      <c r="A45" s="713" t="s">
        <v>329</v>
      </c>
      <c r="B45" s="698" t="s">
        <v>330</v>
      </c>
      <c r="C45" s="702">
        <f>SUM(C46:C47)</f>
        <v>0</v>
      </c>
      <c r="D45" s="702">
        <f>SUM(D46:D47)</f>
        <v>0</v>
      </c>
      <c r="E45" s="712">
        <f>SUM(E46:E47)</f>
        <v>0</v>
      </c>
    </row>
    <row r="46" spans="1:5" s="696" customFormat="1" ht="15.75">
      <c r="A46" s="714" t="s">
        <v>331</v>
      </c>
      <c r="B46" s="698" t="s">
        <v>332</v>
      </c>
      <c r="C46" s="705"/>
      <c r="D46" s="705"/>
      <c r="E46" s="715"/>
    </row>
    <row r="47" spans="1:5" s="696" customFormat="1" ht="15.75">
      <c r="A47" s="716" t="s">
        <v>333</v>
      </c>
      <c r="B47" s="698" t="s">
        <v>334</v>
      </c>
      <c r="C47" s="705"/>
      <c r="D47" s="706"/>
      <c r="E47" s="715"/>
    </row>
    <row r="48" spans="1:5" s="696" customFormat="1" ht="15.75">
      <c r="A48" s="713" t="s">
        <v>335</v>
      </c>
      <c r="B48" s="698" t="s">
        <v>336</v>
      </c>
      <c r="C48" s="702">
        <f>SUM(C49:C50)</f>
        <v>0</v>
      </c>
      <c r="D48" s="702">
        <f>SUM(D49:D50)</f>
        <v>0</v>
      </c>
      <c r="E48" s="712">
        <f>SUM(E49:E50)</f>
        <v>0</v>
      </c>
    </row>
    <row r="49" spans="1:5" s="696" customFormat="1" ht="15.75">
      <c r="A49" s="714" t="s">
        <v>337</v>
      </c>
      <c r="B49" s="698" t="s">
        <v>338</v>
      </c>
      <c r="C49" s="705"/>
      <c r="D49" s="705"/>
      <c r="E49" s="715"/>
    </row>
    <row r="50" spans="1:5" s="696" customFormat="1" ht="15.75">
      <c r="A50" s="716" t="s">
        <v>339</v>
      </c>
      <c r="B50" s="698" t="s">
        <v>340</v>
      </c>
      <c r="C50" s="705"/>
      <c r="D50" s="706"/>
      <c r="E50" s="715"/>
    </row>
    <row r="51" spans="1:5" s="696" customFormat="1" ht="15.75">
      <c r="A51" s="713" t="s">
        <v>341</v>
      </c>
      <c r="B51" s="698" t="s">
        <v>342</v>
      </c>
      <c r="C51" s="702">
        <f>SUM(C52:C53)</f>
        <v>0</v>
      </c>
      <c r="D51" s="702">
        <f>SUM(D52:D53)</f>
        <v>0</v>
      </c>
      <c r="E51" s="712">
        <f>SUM(E52:E53)</f>
        <v>0</v>
      </c>
    </row>
    <row r="52" spans="1:5" s="696" customFormat="1" ht="15.75">
      <c r="A52" s="714" t="s">
        <v>343</v>
      </c>
      <c r="B52" s="698" t="s">
        <v>344</v>
      </c>
      <c r="C52" s="705"/>
      <c r="D52" s="705"/>
      <c r="E52" s="715"/>
    </row>
    <row r="53" spans="1:5" s="696" customFormat="1" ht="15.75">
      <c r="A53" s="716" t="s">
        <v>345</v>
      </c>
      <c r="B53" s="698" t="s">
        <v>346</v>
      </c>
      <c r="C53" s="705"/>
      <c r="D53" s="706"/>
      <c r="E53" s="715"/>
    </row>
    <row r="54" spans="1:5" s="696" customFormat="1" ht="15.75">
      <c r="A54" s="713" t="s">
        <v>347</v>
      </c>
      <c r="B54" s="698" t="s">
        <v>348</v>
      </c>
      <c r="C54" s="702">
        <f>SUM(C55:C56)</f>
        <v>0</v>
      </c>
      <c r="D54" s="702">
        <f>SUM(D55:D56)</f>
        <v>0</v>
      </c>
      <c r="E54" s="712">
        <f>SUM(E55:E56)</f>
        <v>0</v>
      </c>
    </row>
    <row r="55" spans="1:5" s="696" customFormat="1" ht="15.75">
      <c r="A55" s="714" t="s">
        <v>349</v>
      </c>
      <c r="B55" s="698" t="s">
        <v>350</v>
      </c>
      <c r="C55" s="705"/>
      <c r="D55" s="705"/>
      <c r="E55" s="715"/>
    </row>
    <row r="56" spans="1:5" s="696" customFormat="1" ht="15.75">
      <c r="A56" s="716" t="s">
        <v>351</v>
      </c>
      <c r="B56" s="698" t="s">
        <v>352</v>
      </c>
      <c r="C56" s="705"/>
      <c r="D56" s="706"/>
      <c r="E56" s="715"/>
    </row>
    <row r="57" spans="1:5" s="696" customFormat="1" ht="15.75">
      <c r="A57" s="713" t="s">
        <v>353</v>
      </c>
      <c r="B57" s="698" t="s">
        <v>354</v>
      </c>
      <c r="C57" s="702">
        <f>SUM(C58:C59)</f>
        <v>345973</v>
      </c>
      <c r="D57" s="702">
        <f>SUM(D58:D59)</f>
        <v>311803</v>
      </c>
      <c r="E57" s="712">
        <f>SUM(E58:E59)</f>
        <v>482073</v>
      </c>
    </row>
    <row r="58" spans="1:5" s="696" customFormat="1" ht="15.75">
      <c r="A58" s="714" t="s">
        <v>355</v>
      </c>
      <c r="B58" s="698" t="s">
        <v>356</v>
      </c>
      <c r="C58" s="705">
        <v>345973</v>
      </c>
      <c r="D58" s="705">
        <v>311803</v>
      </c>
      <c r="E58" s="715">
        <v>482073</v>
      </c>
    </row>
    <row r="59" spans="1:5" s="696" customFormat="1" ht="15.75">
      <c r="A59" s="716" t="s">
        <v>357</v>
      </c>
      <c r="B59" s="698" t="s">
        <v>358</v>
      </c>
      <c r="C59" s="705"/>
      <c r="D59" s="706"/>
      <c r="E59" s="715"/>
    </row>
    <row r="60" spans="1:5" s="696" customFormat="1" ht="15.75">
      <c r="A60" s="713" t="s">
        <v>359</v>
      </c>
      <c r="B60" s="698" t="s">
        <v>360</v>
      </c>
      <c r="C60" s="702">
        <f>SUM(C61:C62)</f>
        <v>0</v>
      </c>
      <c r="D60" s="702">
        <f>SUM(D61:D62)</f>
        <v>0</v>
      </c>
      <c r="E60" s="712">
        <f>SUM(E61:E62)</f>
        <v>0</v>
      </c>
    </row>
    <row r="61" spans="1:5" s="696" customFormat="1" ht="15.75">
      <c r="A61" s="714" t="s">
        <v>361</v>
      </c>
      <c r="B61" s="698" t="s">
        <v>362</v>
      </c>
      <c r="C61" s="705"/>
      <c r="D61" s="705"/>
      <c r="E61" s="715"/>
    </row>
    <row r="62" spans="1:5" s="696" customFormat="1" ht="15.75">
      <c r="A62" s="716" t="s">
        <v>363</v>
      </c>
      <c r="B62" s="698" t="s">
        <v>364</v>
      </c>
      <c r="C62" s="705"/>
      <c r="D62" s="706"/>
      <c r="E62" s="715"/>
    </row>
    <row r="63" spans="1:5" s="696" customFormat="1" ht="15.75">
      <c r="A63" s="713" t="s">
        <v>365</v>
      </c>
      <c r="B63" s="698" t="s">
        <v>366</v>
      </c>
      <c r="C63" s="702">
        <f>SUM(C64:C65)</f>
        <v>0</v>
      </c>
      <c r="D63" s="702">
        <f>SUM(D64:D65)</f>
        <v>0</v>
      </c>
      <c r="E63" s="712">
        <f>SUM(E64:E65)</f>
        <v>0</v>
      </c>
    </row>
    <row r="64" spans="1:5" s="696" customFormat="1" ht="15.75">
      <c r="A64" s="714" t="s">
        <v>367</v>
      </c>
      <c r="B64" s="698" t="s">
        <v>368</v>
      </c>
      <c r="C64" s="705"/>
      <c r="D64" s="705"/>
      <c r="E64" s="715"/>
    </row>
    <row r="65" spans="1:5" s="696" customFormat="1" ht="15.75">
      <c r="A65" s="716" t="s">
        <v>369</v>
      </c>
      <c r="B65" s="698" t="s">
        <v>370</v>
      </c>
      <c r="C65" s="705"/>
      <c r="D65" s="706"/>
      <c r="E65" s="715"/>
    </row>
    <row r="66" spans="1:5" s="696" customFormat="1" ht="15.75">
      <c r="A66" s="713" t="s">
        <v>371</v>
      </c>
      <c r="B66" s="698" t="s">
        <v>372</v>
      </c>
      <c r="C66" s="702">
        <f>SUM(C67:C68)</f>
        <v>7971</v>
      </c>
      <c r="D66" s="702">
        <f>SUM(D67:D68)</f>
        <v>7971</v>
      </c>
      <c r="E66" s="712">
        <f>SUM(E67:E68)</f>
        <v>7971</v>
      </c>
    </row>
    <row r="67" spans="1:5" s="696" customFormat="1" ht="15.75">
      <c r="A67" s="714" t="s">
        <v>373</v>
      </c>
      <c r="B67" s="698" t="s">
        <v>374</v>
      </c>
      <c r="C67" s="705">
        <v>7971</v>
      </c>
      <c r="D67" s="705">
        <v>7971</v>
      </c>
      <c r="E67" s="715">
        <v>7971</v>
      </c>
    </row>
    <row r="68" spans="1:5" s="696" customFormat="1" ht="15.75">
      <c r="A68" s="716" t="s">
        <v>375</v>
      </c>
      <c r="B68" s="698" t="s">
        <v>376</v>
      </c>
      <c r="C68" s="705"/>
      <c r="D68" s="706"/>
      <c r="E68" s="715"/>
    </row>
    <row r="69" spans="1:5" s="696" customFormat="1" ht="15.75">
      <c r="A69" s="713" t="s">
        <v>377</v>
      </c>
      <c r="B69" s="698" t="s">
        <v>378</v>
      </c>
      <c r="C69" s="702">
        <f>SUM(C70:C71)</f>
        <v>0</v>
      </c>
      <c r="D69" s="702">
        <f>SUM(D70:D71)</f>
        <v>0</v>
      </c>
      <c r="E69" s="712">
        <f>SUM(E70:E71)</f>
        <v>0</v>
      </c>
    </row>
    <row r="70" spans="1:5" s="696" customFormat="1" ht="15.75">
      <c r="A70" s="714" t="s">
        <v>379</v>
      </c>
      <c r="B70" s="698" t="s">
        <v>380</v>
      </c>
      <c r="C70" s="705"/>
      <c r="D70" s="705"/>
      <c r="E70" s="715"/>
    </row>
    <row r="71" spans="1:5" s="696" customFormat="1" ht="15.75">
      <c r="A71" s="716" t="s">
        <v>381</v>
      </c>
      <c r="B71" s="698" t="s">
        <v>382</v>
      </c>
      <c r="C71" s="705"/>
      <c r="D71" s="706"/>
      <c r="E71" s="715"/>
    </row>
    <row r="72" spans="1:5" s="696" customFormat="1" ht="15.75">
      <c r="A72" s="713" t="s">
        <v>383</v>
      </c>
      <c r="B72" s="698" t="s">
        <v>384</v>
      </c>
      <c r="C72" s="702">
        <f>SUM(C73:C74)</f>
        <v>0</v>
      </c>
      <c r="D72" s="702">
        <f>SUM(D73:D74)</f>
        <v>0</v>
      </c>
      <c r="E72" s="712">
        <f>SUM(E73:E74)</f>
        <v>0</v>
      </c>
    </row>
    <row r="73" spans="1:5" s="696" customFormat="1" ht="15.75">
      <c r="A73" s="714" t="s">
        <v>385</v>
      </c>
      <c r="B73" s="698" t="s">
        <v>386</v>
      </c>
      <c r="C73" s="705"/>
      <c r="D73" s="705"/>
      <c r="E73" s="715"/>
    </row>
    <row r="74" spans="1:5" s="696" customFormat="1" ht="15.75">
      <c r="A74" s="716" t="s">
        <v>387</v>
      </c>
      <c r="B74" s="698" t="s">
        <v>388</v>
      </c>
      <c r="C74" s="705"/>
      <c r="D74" s="706"/>
      <c r="E74" s="715"/>
    </row>
    <row r="75" spans="1:5" s="696" customFormat="1" ht="15.75">
      <c r="A75" s="713" t="s">
        <v>389</v>
      </c>
      <c r="B75" s="698" t="s">
        <v>390</v>
      </c>
      <c r="C75" s="702">
        <f>SUM(C76:C77)</f>
        <v>0</v>
      </c>
      <c r="D75" s="702">
        <f>SUM(D76:D77)</f>
        <v>0</v>
      </c>
      <c r="E75" s="712">
        <f>SUM(E76:E77)</f>
        <v>0</v>
      </c>
    </row>
    <row r="76" spans="1:5" s="696" customFormat="1" ht="15.75">
      <c r="A76" s="714" t="s">
        <v>391</v>
      </c>
      <c r="B76" s="698" t="s">
        <v>392</v>
      </c>
      <c r="C76" s="705"/>
      <c r="D76" s="705"/>
      <c r="E76" s="715"/>
    </row>
    <row r="77" spans="1:5" s="696" customFormat="1" ht="15.75">
      <c r="A77" s="716" t="s">
        <v>393</v>
      </c>
      <c r="B77" s="698" t="s">
        <v>394</v>
      </c>
      <c r="C77" s="705"/>
      <c r="D77" s="706"/>
      <c r="E77" s="715"/>
    </row>
    <row r="78" spans="1:5" s="696" customFormat="1" ht="15.75">
      <c r="A78" s="713" t="s">
        <v>395</v>
      </c>
      <c r="B78" s="698" t="s">
        <v>396</v>
      </c>
      <c r="C78" s="706"/>
      <c r="D78" s="705"/>
      <c r="E78" s="703"/>
    </row>
    <row r="79" spans="1:5" s="696" customFormat="1" ht="15.75">
      <c r="A79" s="697" t="s">
        <v>878</v>
      </c>
      <c r="B79" s="698" t="s">
        <v>397</v>
      </c>
      <c r="C79" s="710">
        <f>C80+C83+C86+C89</f>
        <v>84532</v>
      </c>
      <c r="D79" s="710">
        <f>D80+D83+D86+D89</f>
        <v>82214</v>
      </c>
      <c r="E79" s="710">
        <f>E80+E83+E86+E89</f>
        <v>86376</v>
      </c>
    </row>
    <row r="80" spans="1:5" s="696" customFormat="1" ht="15.75">
      <c r="A80" s="713" t="s">
        <v>398</v>
      </c>
      <c r="B80" s="698" t="s">
        <v>399</v>
      </c>
      <c r="C80" s="702">
        <f>SUM(C81:C82)</f>
        <v>59273</v>
      </c>
      <c r="D80" s="702">
        <f>SUM(D81:D82)</f>
        <v>59273</v>
      </c>
      <c r="E80" s="712">
        <f>SUM(E81:E82)</f>
        <v>59273</v>
      </c>
    </row>
    <row r="81" spans="1:5" s="696" customFormat="1" ht="15.75">
      <c r="A81" s="714" t="s">
        <v>400</v>
      </c>
      <c r="B81" s="698" t="s">
        <v>401</v>
      </c>
      <c r="C81" s="705">
        <v>59273</v>
      </c>
      <c r="D81" s="705">
        <v>59273</v>
      </c>
      <c r="E81" s="715">
        <v>59273</v>
      </c>
    </row>
    <row r="82" spans="1:5" s="696" customFormat="1" ht="15.75">
      <c r="A82" s="716" t="s">
        <v>402</v>
      </c>
      <c r="B82" s="698" t="s">
        <v>403</v>
      </c>
      <c r="C82" s="705"/>
      <c r="D82" s="706"/>
      <c r="E82" s="715"/>
    </row>
    <row r="83" spans="1:5" s="696" customFormat="1" ht="15.75">
      <c r="A83" s="713" t="s">
        <v>404</v>
      </c>
      <c r="B83" s="698" t="s">
        <v>405</v>
      </c>
      <c r="C83" s="702">
        <f>SUM(C84:C85)</f>
        <v>25259</v>
      </c>
      <c r="D83" s="702">
        <f>SUM(D84:D85)</f>
        <v>22941</v>
      </c>
      <c r="E83" s="712">
        <f>SUM(E84:E85)</f>
        <v>27103</v>
      </c>
    </row>
    <row r="84" spans="1:5" s="696" customFormat="1" ht="15.75">
      <c r="A84" s="714" t="s">
        <v>406</v>
      </c>
      <c r="B84" s="698" t="s">
        <v>407</v>
      </c>
      <c r="C84" s="705">
        <v>25259</v>
      </c>
      <c r="D84" s="705">
        <v>22941</v>
      </c>
      <c r="E84" s="715">
        <v>27103</v>
      </c>
    </row>
    <row r="85" spans="1:5" s="696" customFormat="1" ht="15.75">
      <c r="A85" s="716" t="s">
        <v>408</v>
      </c>
      <c r="B85" s="698" t="s">
        <v>409</v>
      </c>
      <c r="C85" s="705"/>
      <c r="D85" s="706"/>
      <c r="E85" s="715"/>
    </row>
    <row r="86" spans="1:5" s="696" customFormat="1" ht="15.75">
      <c r="A86" s="713" t="s">
        <v>410</v>
      </c>
      <c r="B86" s="698" t="s">
        <v>411</v>
      </c>
      <c r="C86" s="702">
        <f>SUM(C87:C88)</f>
        <v>0</v>
      </c>
      <c r="D86" s="702">
        <f>SUM(D87:D88)</f>
        <v>0</v>
      </c>
      <c r="E86" s="712">
        <f>SUM(E87:E88)</f>
        <v>0</v>
      </c>
    </row>
    <row r="87" spans="1:5" s="696" customFormat="1" ht="15.75">
      <c r="A87" s="714" t="s">
        <v>412</v>
      </c>
      <c r="B87" s="698" t="s">
        <v>413</v>
      </c>
      <c r="C87" s="705"/>
      <c r="D87" s="705"/>
      <c r="E87" s="715"/>
    </row>
    <row r="88" spans="1:5" s="696" customFormat="1" ht="15.75">
      <c r="A88" s="716" t="s">
        <v>414</v>
      </c>
      <c r="B88" s="698" t="s">
        <v>415</v>
      </c>
      <c r="C88" s="705"/>
      <c r="D88" s="706"/>
      <c r="E88" s="715"/>
    </row>
    <row r="89" spans="1:5" s="696" customFormat="1" ht="15.75">
      <c r="A89" s="713" t="s">
        <v>879</v>
      </c>
      <c r="B89" s="698" t="s">
        <v>416</v>
      </c>
      <c r="C89" s="706"/>
      <c r="D89" s="705"/>
      <c r="E89" s="703"/>
    </row>
    <row r="90" spans="1:5" s="696" customFormat="1" ht="15.75">
      <c r="A90" s="697" t="s">
        <v>417</v>
      </c>
      <c r="B90" s="698" t="s">
        <v>418</v>
      </c>
      <c r="C90" s="717"/>
      <c r="D90" s="718"/>
      <c r="E90" s="719"/>
    </row>
    <row r="91" spans="1:5" s="696" customFormat="1" ht="15.75">
      <c r="A91" s="697" t="s">
        <v>419</v>
      </c>
      <c r="B91" s="698" t="s">
        <v>420</v>
      </c>
      <c r="C91" s="717"/>
      <c r="D91" s="718"/>
      <c r="E91" s="719"/>
    </row>
    <row r="92" spans="1:5" s="696" customFormat="1" ht="15.75">
      <c r="A92" s="697" t="s">
        <v>421</v>
      </c>
      <c r="B92" s="698" t="s">
        <v>422</v>
      </c>
      <c r="C92" s="708">
        <f>C93+C104+C109+C110+C111</f>
        <v>75024</v>
      </c>
      <c r="D92" s="708">
        <f>D93+D104+D109+D110+D111</f>
        <v>22051</v>
      </c>
      <c r="E92" s="709">
        <f>E93+E104+E109+E110+E111</f>
        <v>0</v>
      </c>
    </row>
    <row r="93" spans="1:5" s="696" customFormat="1" ht="15.75">
      <c r="A93" s="697" t="s">
        <v>423</v>
      </c>
      <c r="B93" s="698" t="s">
        <v>424</v>
      </c>
      <c r="C93" s="710">
        <f>C94+C99</f>
        <v>75024</v>
      </c>
      <c r="D93" s="710">
        <f>D94+D99</f>
        <v>22051</v>
      </c>
      <c r="E93" s="711">
        <f>E94+E99</f>
        <v>0</v>
      </c>
    </row>
    <row r="94" spans="1:5" s="696" customFormat="1" ht="15.75">
      <c r="A94" s="701" t="s">
        <v>425</v>
      </c>
      <c r="B94" s="698" t="s">
        <v>426</v>
      </c>
      <c r="C94" s="702">
        <f>C95+C98</f>
        <v>0</v>
      </c>
      <c r="D94" s="702">
        <f>D95+D98</f>
        <v>0</v>
      </c>
      <c r="E94" s="703"/>
    </row>
    <row r="95" spans="1:5" s="696" customFormat="1" ht="22.5">
      <c r="A95" s="713" t="s">
        <v>427</v>
      </c>
      <c r="B95" s="698" t="s">
        <v>428</v>
      </c>
      <c r="C95" s="702">
        <f>SUM(C96:C97)</f>
        <v>0</v>
      </c>
      <c r="D95" s="702">
        <f>SUM(D96:D97)</f>
        <v>0</v>
      </c>
      <c r="E95" s="703"/>
    </row>
    <row r="96" spans="1:5" s="696" customFormat="1" ht="20.25" customHeight="1">
      <c r="A96" s="714" t="s">
        <v>429</v>
      </c>
      <c r="B96" s="698" t="s">
        <v>430</v>
      </c>
      <c r="C96" s="705"/>
      <c r="D96" s="705"/>
      <c r="E96" s="703"/>
    </row>
    <row r="97" spans="1:5" s="696" customFormat="1" ht="15.75">
      <c r="A97" s="716" t="s">
        <v>431</v>
      </c>
      <c r="B97" s="698" t="s">
        <v>432</v>
      </c>
      <c r="C97" s="705"/>
      <c r="D97" s="706"/>
      <c r="E97" s="703"/>
    </row>
    <row r="98" spans="1:5" s="696" customFormat="1" ht="15.75">
      <c r="A98" s="713" t="s">
        <v>433</v>
      </c>
      <c r="B98" s="698" t="s">
        <v>434</v>
      </c>
      <c r="C98" s="706"/>
      <c r="D98" s="705"/>
      <c r="E98" s="703"/>
    </row>
    <row r="99" spans="1:5" s="696" customFormat="1" ht="15.75">
      <c r="A99" s="701" t="s">
        <v>435</v>
      </c>
      <c r="B99" s="698" t="s">
        <v>436</v>
      </c>
      <c r="C99" s="702">
        <f>C100+C103</f>
        <v>75024</v>
      </c>
      <c r="D99" s="702">
        <f>D100+D103</f>
        <v>22051</v>
      </c>
      <c r="E99" s="703"/>
    </row>
    <row r="100" spans="1:5" s="696" customFormat="1" ht="15.75" customHeight="1">
      <c r="A100" s="713" t="s">
        <v>437</v>
      </c>
      <c r="B100" s="698" t="s">
        <v>438</v>
      </c>
      <c r="C100" s="702">
        <f>SUM(C101:C102)</f>
        <v>75024</v>
      </c>
      <c r="D100" s="702">
        <f>SUM(D101:D102)</f>
        <v>22051</v>
      </c>
      <c r="E100" s="703"/>
    </row>
    <row r="101" spans="1:5" s="696" customFormat="1" ht="15.75">
      <c r="A101" s="714" t="s">
        <v>439</v>
      </c>
      <c r="B101" s="698" t="s">
        <v>440</v>
      </c>
      <c r="C101" s="705">
        <v>36645</v>
      </c>
      <c r="D101" s="705">
        <v>22051</v>
      </c>
      <c r="E101" s="703"/>
    </row>
    <row r="102" spans="1:5" s="696" customFormat="1" ht="15.75">
      <c r="A102" s="716" t="s">
        <v>441</v>
      </c>
      <c r="B102" s="698" t="s">
        <v>442</v>
      </c>
      <c r="C102" s="705">
        <v>38379</v>
      </c>
      <c r="D102" s="706"/>
      <c r="E102" s="703"/>
    </row>
    <row r="103" spans="1:5" s="696" customFormat="1" ht="15.75">
      <c r="A103" s="713" t="s">
        <v>443</v>
      </c>
      <c r="B103" s="698" t="s">
        <v>444</v>
      </c>
      <c r="C103" s="706"/>
      <c r="D103" s="705"/>
      <c r="E103" s="703"/>
    </row>
    <row r="104" spans="1:5" s="696" customFormat="1" ht="15.75">
      <c r="A104" s="697" t="s">
        <v>880</v>
      </c>
      <c r="B104" s="698" t="s">
        <v>445</v>
      </c>
      <c r="C104" s="710">
        <f>C105+C108</f>
        <v>0</v>
      </c>
      <c r="D104" s="710">
        <f>D105+D108</f>
        <v>0</v>
      </c>
      <c r="E104" s="719"/>
    </row>
    <row r="105" spans="1:5" s="696" customFormat="1" ht="15.75">
      <c r="A105" s="720" t="s">
        <v>881</v>
      </c>
      <c r="B105" s="698" t="s">
        <v>446</v>
      </c>
      <c r="C105" s="702">
        <f>SUM(C106:C107)</f>
        <v>0</v>
      </c>
      <c r="D105" s="702">
        <f>SUM(D106:D107)</f>
        <v>0</v>
      </c>
      <c r="E105" s="703"/>
    </row>
    <row r="106" spans="1:5" s="696" customFormat="1" ht="15.75">
      <c r="A106" s="714" t="s">
        <v>882</v>
      </c>
      <c r="B106" s="698" t="s">
        <v>447</v>
      </c>
      <c r="C106" s="705">
        <v>0</v>
      </c>
      <c r="D106" s="705">
        <v>0</v>
      </c>
      <c r="E106" s="703"/>
    </row>
    <row r="107" spans="1:5" s="696" customFormat="1" ht="15.75">
      <c r="A107" s="716" t="s">
        <v>883</v>
      </c>
      <c r="B107" s="698" t="s">
        <v>448</v>
      </c>
      <c r="C107" s="705">
        <v>0</v>
      </c>
      <c r="D107" s="706"/>
      <c r="E107" s="703"/>
    </row>
    <row r="108" spans="1:5" s="696" customFormat="1" ht="15.75">
      <c r="A108" s="720" t="s">
        <v>884</v>
      </c>
      <c r="B108" s="698" t="s">
        <v>449</v>
      </c>
      <c r="C108" s="706"/>
      <c r="D108" s="705"/>
      <c r="E108" s="703"/>
    </row>
    <row r="109" spans="1:5" s="696" customFormat="1" ht="15.75">
      <c r="A109" s="697" t="s">
        <v>450</v>
      </c>
      <c r="B109" s="698" t="s">
        <v>451</v>
      </c>
      <c r="C109" s="718"/>
      <c r="D109" s="718"/>
      <c r="E109" s="719"/>
    </row>
    <row r="110" spans="1:5" s="696" customFormat="1" ht="15.75">
      <c r="A110" s="697" t="s">
        <v>452</v>
      </c>
      <c r="B110" s="698" t="s">
        <v>453</v>
      </c>
      <c r="C110" s="717"/>
      <c r="D110" s="718"/>
      <c r="E110" s="719"/>
    </row>
    <row r="111" spans="1:5" s="696" customFormat="1" ht="15.75">
      <c r="A111" s="697" t="s">
        <v>454</v>
      </c>
      <c r="B111" s="698" t="s">
        <v>455</v>
      </c>
      <c r="C111" s="717"/>
      <c r="D111" s="718"/>
      <c r="E111" s="719"/>
    </row>
    <row r="112" spans="1:5" s="696" customFormat="1" ht="15.75">
      <c r="A112" s="697" t="s">
        <v>456</v>
      </c>
      <c r="B112" s="698" t="s">
        <v>457</v>
      </c>
      <c r="C112" s="708">
        <f>C113+C124+C128+C129+C130</f>
        <v>17891</v>
      </c>
      <c r="D112" s="708">
        <f>D113+D124+D128+D129+D130</f>
        <v>6438</v>
      </c>
      <c r="E112" s="700"/>
    </row>
    <row r="113" spans="1:5" s="696" customFormat="1" ht="15.75">
      <c r="A113" s="697" t="s">
        <v>458</v>
      </c>
      <c r="B113" s="698" t="s">
        <v>459</v>
      </c>
      <c r="C113" s="710">
        <f>C114+C119</f>
        <v>17891</v>
      </c>
      <c r="D113" s="710">
        <f>D114+D119</f>
        <v>6438</v>
      </c>
      <c r="E113" s="703"/>
    </row>
    <row r="114" spans="1:5" s="696" customFormat="1" ht="15.75">
      <c r="A114" s="701" t="s">
        <v>460</v>
      </c>
      <c r="B114" s="698" t="s">
        <v>461</v>
      </c>
      <c r="C114" s="702">
        <f>C115+C118</f>
        <v>0</v>
      </c>
      <c r="D114" s="702">
        <f>D115+D118</f>
        <v>0</v>
      </c>
      <c r="E114" s="703"/>
    </row>
    <row r="115" spans="1:5" s="696" customFormat="1" ht="15.75">
      <c r="A115" s="713" t="s">
        <v>462</v>
      </c>
      <c r="B115" s="698" t="s">
        <v>463</v>
      </c>
      <c r="C115" s="702">
        <f>SUM(C116:C117)</f>
        <v>0</v>
      </c>
      <c r="D115" s="702">
        <f>SUM(D116:D117)</f>
        <v>0</v>
      </c>
      <c r="E115" s="703"/>
    </row>
    <row r="116" spans="1:5" s="696" customFormat="1" ht="15.75">
      <c r="A116" s="714" t="s">
        <v>464</v>
      </c>
      <c r="B116" s="698" t="s">
        <v>465</v>
      </c>
      <c r="C116" s="705"/>
      <c r="D116" s="705"/>
      <c r="E116" s="703"/>
    </row>
    <row r="117" spans="1:5" s="696" customFormat="1" ht="15.75">
      <c r="A117" s="716" t="s">
        <v>466</v>
      </c>
      <c r="B117" s="698" t="s">
        <v>467</v>
      </c>
      <c r="C117" s="705"/>
      <c r="D117" s="706"/>
      <c r="E117" s="703"/>
    </row>
    <row r="118" spans="1:5" s="696" customFormat="1" ht="15.75">
      <c r="A118" s="713" t="s">
        <v>468</v>
      </c>
      <c r="B118" s="698" t="s">
        <v>469</v>
      </c>
      <c r="C118" s="706"/>
      <c r="D118" s="705"/>
      <c r="E118" s="703"/>
    </row>
    <row r="119" spans="1:5" s="696" customFormat="1" ht="15.75">
      <c r="A119" s="701" t="s">
        <v>470</v>
      </c>
      <c r="B119" s="698" t="s">
        <v>471</v>
      </c>
      <c r="C119" s="702">
        <f>C120+C123</f>
        <v>17891</v>
      </c>
      <c r="D119" s="702">
        <f>D120+D123</f>
        <v>6438</v>
      </c>
      <c r="E119" s="703"/>
    </row>
    <row r="120" spans="1:5" s="696" customFormat="1" ht="15.75">
      <c r="A120" s="713" t="s">
        <v>472</v>
      </c>
      <c r="B120" s="698" t="s">
        <v>473</v>
      </c>
      <c r="C120" s="702">
        <f>SUM(C121:C122)</f>
        <v>17891</v>
      </c>
      <c r="D120" s="702">
        <f>SUM(D121:D122)</f>
        <v>6438</v>
      </c>
      <c r="E120" s="703"/>
    </row>
    <row r="121" spans="1:5" s="696" customFormat="1" ht="15.75">
      <c r="A121" s="714" t="s">
        <v>474</v>
      </c>
      <c r="B121" s="698" t="s">
        <v>475</v>
      </c>
      <c r="C121" s="705">
        <v>8268</v>
      </c>
      <c r="D121" s="705">
        <v>6438</v>
      </c>
      <c r="E121" s="703"/>
    </row>
    <row r="122" spans="1:5" s="696" customFormat="1" ht="15.75">
      <c r="A122" s="716" t="s">
        <v>476</v>
      </c>
      <c r="B122" s="698" t="s">
        <v>477</v>
      </c>
      <c r="C122" s="705">
        <v>9623</v>
      </c>
      <c r="D122" s="706"/>
      <c r="E122" s="703"/>
    </row>
    <row r="123" spans="1:5" s="696" customFormat="1" ht="15.75">
      <c r="A123" s="713" t="s">
        <v>478</v>
      </c>
      <c r="B123" s="698" t="s">
        <v>479</v>
      </c>
      <c r="C123" s="706"/>
      <c r="D123" s="705"/>
      <c r="E123" s="703"/>
    </row>
    <row r="124" spans="1:5" s="696" customFormat="1" ht="15.75">
      <c r="A124" s="697" t="s">
        <v>885</v>
      </c>
      <c r="B124" s="698" t="s">
        <v>480</v>
      </c>
      <c r="C124" s="710">
        <f>C125+C128</f>
        <v>0</v>
      </c>
      <c r="D124" s="710">
        <f>D125+D128</f>
        <v>0</v>
      </c>
      <c r="E124" s="719"/>
    </row>
    <row r="125" spans="1:5" s="696" customFormat="1" ht="15.75">
      <c r="A125" s="713" t="s">
        <v>886</v>
      </c>
      <c r="B125" s="698" t="s">
        <v>481</v>
      </c>
      <c r="C125" s="702">
        <f>SUM(C126:C127)</f>
        <v>0</v>
      </c>
      <c r="D125" s="702">
        <f>SUM(D126:D127)</f>
        <v>0</v>
      </c>
      <c r="E125" s="703"/>
    </row>
    <row r="126" spans="1:5" s="696" customFormat="1" ht="15.75">
      <c r="A126" s="714" t="s">
        <v>887</v>
      </c>
      <c r="B126" s="698" t="s">
        <v>482</v>
      </c>
      <c r="C126" s="705"/>
      <c r="D126" s="705"/>
      <c r="E126" s="703"/>
    </row>
    <row r="127" spans="1:5" s="696" customFormat="1" ht="15.75">
      <c r="A127" s="716" t="s">
        <v>888</v>
      </c>
      <c r="B127" s="698" t="s">
        <v>483</v>
      </c>
      <c r="C127" s="705"/>
      <c r="D127" s="706"/>
      <c r="E127" s="703"/>
    </row>
    <row r="128" spans="1:5" s="696" customFormat="1" ht="15.75">
      <c r="A128" s="713" t="s">
        <v>889</v>
      </c>
      <c r="B128" s="698" t="s">
        <v>484</v>
      </c>
      <c r="C128" s="706"/>
      <c r="D128" s="705"/>
      <c r="E128" s="703"/>
    </row>
    <row r="129" spans="1:5" s="696" customFormat="1" ht="15.75">
      <c r="A129" s="697" t="s">
        <v>485</v>
      </c>
      <c r="B129" s="698" t="s">
        <v>486</v>
      </c>
      <c r="C129" s="717"/>
      <c r="D129" s="718"/>
      <c r="E129" s="719"/>
    </row>
    <row r="130" spans="1:5" s="696" customFormat="1" ht="15.75">
      <c r="A130" s="697" t="s">
        <v>487</v>
      </c>
      <c r="B130" s="698" t="s">
        <v>488</v>
      </c>
      <c r="C130" s="717"/>
      <c r="D130" s="718"/>
      <c r="E130" s="719"/>
    </row>
    <row r="131" spans="1:5" s="696" customFormat="1" ht="15.75">
      <c r="A131" s="697" t="s">
        <v>489</v>
      </c>
      <c r="B131" s="698" t="s">
        <v>490</v>
      </c>
      <c r="C131" s="710">
        <f>C132+C137+C138</f>
        <v>0</v>
      </c>
      <c r="D131" s="710">
        <f>D132+D137+D138</f>
        <v>0</v>
      </c>
      <c r="E131" s="719"/>
    </row>
    <row r="132" spans="1:5" s="696" customFormat="1" ht="15.75">
      <c r="A132" s="697" t="s">
        <v>890</v>
      </c>
      <c r="B132" s="698" t="s">
        <v>491</v>
      </c>
      <c r="C132" s="710">
        <f>C133+C136</f>
        <v>0</v>
      </c>
      <c r="D132" s="710">
        <f>D133+D136</f>
        <v>0</v>
      </c>
      <c r="E132" s="719"/>
    </row>
    <row r="133" spans="1:5" s="696" customFormat="1" ht="15.75">
      <c r="A133" s="720" t="s">
        <v>891</v>
      </c>
      <c r="B133" s="698" t="s">
        <v>492</v>
      </c>
      <c r="C133" s="702">
        <f>SUM(C134:C135)</f>
        <v>0</v>
      </c>
      <c r="D133" s="702">
        <f>SUM(D134:D135)</f>
        <v>0</v>
      </c>
      <c r="E133" s="703"/>
    </row>
    <row r="134" spans="1:5" s="696" customFormat="1" ht="15.75">
      <c r="A134" s="714" t="s">
        <v>892</v>
      </c>
      <c r="B134" s="698" t="s">
        <v>493</v>
      </c>
      <c r="C134" s="705"/>
      <c r="D134" s="705"/>
      <c r="E134" s="703"/>
    </row>
    <row r="135" spans="1:5" s="696" customFormat="1" ht="15.75">
      <c r="A135" s="716" t="s">
        <v>893</v>
      </c>
      <c r="B135" s="698" t="s">
        <v>494</v>
      </c>
      <c r="C135" s="705"/>
      <c r="D135" s="706"/>
      <c r="E135" s="703"/>
    </row>
    <row r="136" spans="1:5" s="696" customFormat="1" ht="15.75">
      <c r="A136" s="720" t="s">
        <v>894</v>
      </c>
      <c r="B136" s="698" t="s">
        <v>495</v>
      </c>
      <c r="C136" s="706"/>
      <c r="D136" s="705"/>
      <c r="E136" s="703"/>
    </row>
    <row r="137" spans="1:5" s="696" customFormat="1" ht="15.75">
      <c r="A137" s="697" t="s">
        <v>496</v>
      </c>
      <c r="B137" s="698" t="s">
        <v>497</v>
      </c>
      <c r="C137" s="717"/>
      <c r="D137" s="718"/>
      <c r="E137" s="719"/>
    </row>
    <row r="138" spans="1:5" s="696" customFormat="1" ht="15.75">
      <c r="A138" s="697" t="s">
        <v>498</v>
      </c>
      <c r="B138" s="698" t="s">
        <v>499</v>
      </c>
      <c r="C138" s="717"/>
      <c r="D138" s="718"/>
      <c r="E138" s="719"/>
    </row>
    <row r="139" spans="1:5" s="696" customFormat="1" ht="15.75">
      <c r="A139" s="707" t="s">
        <v>106</v>
      </c>
      <c r="B139" s="698" t="s">
        <v>500</v>
      </c>
      <c r="C139" s="706"/>
      <c r="D139" s="721">
        <f>D140</f>
        <v>2200</v>
      </c>
      <c r="E139" s="703"/>
    </row>
    <row r="140" spans="1:5" s="696" customFormat="1" ht="15.75">
      <c r="A140" s="697" t="s">
        <v>501</v>
      </c>
      <c r="B140" s="698" t="s">
        <v>502</v>
      </c>
      <c r="C140" s="717"/>
      <c r="D140" s="718">
        <f>D141+D143+D144+D149</f>
        <v>2200</v>
      </c>
      <c r="E140" s="719"/>
    </row>
    <row r="141" spans="1:5" s="696" customFormat="1" ht="15.75">
      <c r="A141" s="697" t="s">
        <v>503</v>
      </c>
      <c r="B141" s="698" t="s">
        <v>504</v>
      </c>
      <c r="C141" s="717"/>
      <c r="D141" s="718">
        <f>SUM(D142)</f>
        <v>0</v>
      </c>
      <c r="E141" s="719"/>
    </row>
    <row r="142" spans="1:5" s="696" customFormat="1" ht="15.75">
      <c r="A142" s="713" t="s">
        <v>505</v>
      </c>
      <c r="B142" s="698" t="s">
        <v>506</v>
      </c>
      <c r="C142" s="706"/>
      <c r="D142" s="705"/>
      <c r="E142" s="703"/>
    </row>
    <row r="143" spans="1:5" s="696" customFormat="1" ht="15.75">
      <c r="A143" s="697" t="s">
        <v>895</v>
      </c>
      <c r="B143" s="698" t="s">
        <v>507</v>
      </c>
      <c r="C143" s="717"/>
      <c r="D143" s="718"/>
      <c r="E143" s="719"/>
    </row>
    <row r="144" spans="1:5" s="696" customFormat="1" ht="15.75">
      <c r="A144" s="697" t="s">
        <v>896</v>
      </c>
      <c r="B144" s="698" t="s">
        <v>508</v>
      </c>
      <c r="C144" s="717"/>
      <c r="D144" s="718">
        <f>SUM(D145:D148)</f>
        <v>2200</v>
      </c>
      <c r="E144" s="719"/>
    </row>
    <row r="145" spans="1:5" s="696" customFormat="1" ht="15.75">
      <c r="A145" s="713" t="s">
        <v>509</v>
      </c>
      <c r="B145" s="698" t="s">
        <v>510</v>
      </c>
      <c r="C145" s="706"/>
      <c r="D145" s="705">
        <v>2200</v>
      </c>
      <c r="E145" s="703"/>
    </row>
    <row r="146" spans="1:5" s="696" customFormat="1" ht="15.75">
      <c r="A146" s="713" t="s">
        <v>511</v>
      </c>
      <c r="B146" s="698" t="s">
        <v>512</v>
      </c>
      <c r="C146" s="706"/>
      <c r="D146" s="705"/>
      <c r="E146" s="703"/>
    </row>
    <row r="147" spans="1:5" s="696" customFormat="1" ht="15.75">
      <c r="A147" s="713" t="s">
        <v>513</v>
      </c>
      <c r="B147" s="698" t="s">
        <v>514</v>
      </c>
      <c r="C147" s="706"/>
      <c r="D147" s="705"/>
      <c r="E147" s="703"/>
    </row>
    <row r="148" spans="1:5" s="696" customFormat="1" ht="15.75">
      <c r="A148" s="713" t="s">
        <v>515</v>
      </c>
      <c r="B148" s="698" t="s">
        <v>516</v>
      </c>
      <c r="C148" s="706"/>
      <c r="D148" s="705"/>
      <c r="E148" s="703"/>
    </row>
    <row r="149" spans="1:5" s="696" customFormat="1" ht="15.75">
      <c r="A149" s="697" t="s">
        <v>517</v>
      </c>
      <c r="B149" s="698" t="s">
        <v>518</v>
      </c>
      <c r="C149" s="717"/>
      <c r="D149" s="718"/>
      <c r="E149" s="719"/>
    </row>
    <row r="150" spans="1:5" s="696" customFormat="1" ht="23.25" customHeight="1">
      <c r="A150" s="707" t="s">
        <v>519</v>
      </c>
      <c r="B150" s="698" t="s">
        <v>520</v>
      </c>
      <c r="C150" s="708">
        <f>C151+C170</f>
        <v>307914</v>
      </c>
      <c r="D150" s="708">
        <f>D151+D170</f>
        <v>204400</v>
      </c>
      <c r="E150" s="709">
        <f>E151+E170</f>
        <v>309884</v>
      </c>
    </row>
    <row r="151" spans="1:5" s="696" customFormat="1" ht="33" customHeight="1">
      <c r="A151" s="697" t="s">
        <v>521</v>
      </c>
      <c r="B151" s="698" t="s">
        <v>522</v>
      </c>
      <c r="C151" s="710">
        <f>C152+C159+C166</f>
        <v>307914</v>
      </c>
      <c r="D151" s="710">
        <f>D152+D159+D166</f>
        <v>204400</v>
      </c>
      <c r="E151" s="711">
        <f>E152+E159+E166</f>
        <v>309884</v>
      </c>
    </row>
    <row r="152" spans="1:5" s="696" customFormat="1" ht="15.75">
      <c r="A152" s="722" t="s">
        <v>523</v>
      </c>
      <c r="B152" s="698" t="s">
        <v>524</v>
      </c>
      <c r="C152" s="702">
        <f>C153+C156</f>
        <v>307914</v>
      </c>
      <c r="D152" s="702">
        <f>D153+D156</f>
        <v>204400</v>
      </c>
      <c r="E152" s="712">
        <f>E153+E156</f>
        <v>309884</v>
      </c>
    </row>
    <row r="153" spans="1:5" s="696" customFormat="1" ht="21" customHeight="1">
      <c r="A153" s="713" t="s">
        <v>525</v>
      </c>
      <c r="B153" s="698" t="s">
        <v>526</v>
      </c>
      <c r="C153" s="702">
        <f>C154+C155</f>
        <v>0</v>
      </c>
      <c r="D153" s="702">
        <f>D154+D155</f>
        <v>0</v>
      </c>
      <c r="E153" s="712">
        <f>E154+E155</f>
        <v>0</v>
      </c>
    </row>
    <row r="154" spans="1:5" s="696" customFormat="1" ht="15.75">
      <c r="A154" s="714" t="s">
        <v>527</v>
      </c>
      <c r="B154" s="698" t="s">
        <v>528</v>
      </c>
      <c r="C154" s="705"/>
      <c r="D154" s="705"/>
      <c r="E154" s="715"/>
    </row>
    <row r="155" spans="1:5" s="696" customFormat="1" ht="15.75">
      <c r="A155" s="716" t="s">
        <v>529</v>
      </c>
      <c r="B155" s="698" t="s">
        <v>530</v>
      </c>
      <c r="C155" s="705"/>
      <c r="D155" s="706"/>
      <c r="E155" s="715"/>
    </row>
    <row r="156" spans="1:5" s="696" customFormat="1" ht="22.5" customHeight="1">
      <c r="A156" s="713" t="s">
        <v>531</v>
      </c>
      <c r="B156" s="698" t="s">
        <v>532</v>
      </c>
      <c r="C156" s="702">
        <f>C157+C158</f>
        <v>307914</v>
      </c>
      <c r="D156" s="702">
        <f>D157+D158</f>
        <v>204400</v>
      </c>
      <c r="E156" s="712">
        <f>E157+E158</f>
        <v>309884</v>
      </c>
    </row>
    <row r="157" spans="1:5" s="696" customFormat="1" ht="22.5">
      <c r="A157" s="714" t="s">
        <v>533</v>
      </c>
      <c r="B157" s="698" t="s">
        <v>534</v>
      </c>
      <c r="C157" s="705">
        <v>307914</v>
      </c>
      <c r="D157" s="705">
        <v>204400</v>
      </c>
      <c r="E157" s="715">
        <v>309884</v>
      </c>
    </row>
    <row r="158" spans="1:5" s="696" customFormat="1" ht="15.75">
      <c r="A158" s="716" t="s">
        <v>529</v>
      </c>
      <c r="B158" s="698" t="s">
        <v>535</v>
      </c>
      <c r="C158" s="705"/>
      <c r="D158" s="723"/>
      <c r="E158" s="715"/>
    </row>
    <row r="159" spans="1:5" s="696" customFormat="1" ht="26.25" customHeight="1">
      <c r="A159" s="722" t="s">
        <v>550</v>
      </c>
      <c r="B159" s="698" t="s">
        <v>551</v>
      </c>
      <c r="C159" s="702">
        <f>C160+C163</f>
        <v>0</v>
      </c>
      <c r="D159" s="702">
        <f>D160+D163</f>
        <v>0</v>
      </c>
      <c r="E159" s="703"/>
    </row>
    <row r="160" spans="1:5" s="696" customFormat="1" ht="24.75" customHeight="1">
      <c r="A160" s="713" t="s">
        <v>552</v>
      </c>
      <c r="B160" s="698" t="s">
        <v>553</v>
      </c>
      <c r="C160" s="702">
        <f>C161+C162</f>
        <v>0</v>
      </c>
      <c r="D160" s="702">
        <f>D161+D162</f>
        <v>0</v>
      </c>
      <c r="E160" s="703"/>
    </row>
    <row r="161" spans="1:5" s="696" customFormat="1" ht="15.75" customHeight="1">
      <c r="A161" s="714" t="s">
        <v>554</v>
      </c>
      <c r="B161" s="698" t="s">
        <v>555</v>
      </c>
      <c r="C161" s="705"/>
      <c r="D161" s="705"/>
      <c r="E161" s="703"/>
    </row>
    <row r="162" spans="1:5" s="696" customFormat="1" ht="15.75" customHeight="1">
      <c r="A162" s="716" t="s">
        <v>556</v>
      </c>
      <c r="B162" s="698" t="s">
        <v>557</v>
      </c>
      <c r="C162" s="705"/>
      <c r="D162" s="706"/>
      <c r="E162" s="703"/>
    </row>
    <row r="163" spans="1:5" s="696" customFormat="1" ht="24.75" customHeight="1">
      <c r="A163" s="713" t="s">
        <v>558</v>
      </c>
      <c r="B163" s="698" t="s">
        <v>559</v>
      </c>
      <c r="C163" s="702">
        <f>C164+C165</f>
        <v>0</v>
      </c>
      <c r="D163" s="702">
        <f>D164+D165</f>
        <v>0</v>
      </c>
      <c r="E163" s="703"/>
    </row>
    <row r="164" spans="1:5" s="696" customFormat="1" ht="16.5" customHeight="1">
      <c r="A164" s="714" t="s">
        <v>560</v>
      </c>
      <c r="B164" s="698" t="s">
        <v>561</v>
      </c>
      <c r="C164" s="705"/>
      <c r="D164" s="705"/>
      <c r="E164" s="703"/>
    </row>
    <row r="165" spans="1:5" s="696" customFormat="1" ht="15.75">
      <c r="A165" s="716" t="s">
        <v>562</v>
      </c>
      <c r="B165" s="698" t="s">
        <v>563</v>
      </c>
      <c r="C165" s="705"/>
      <c r="D165" s="723"/>
      <c r="E165" s="703"/>
    </row>
    <row r="166" spans="1:5" s="696" customFormat="1" ht="15.75">
      <c r="A166" s="722" t="s">
        <v>564</v>
      </c>
      <c r="B166" s="698" t="s">
        <v>565</v>
      </c>
      <c r="C166" s="702">
        <f>C167+C170</f>
        <v>0</v>
      </c>
      <c r="D166" s="702">
        <f>D167+D170</f>
        <v>0</v>
      </c>
      <c r="E166" s="703"/>
    </row>
    <row r="167" spans="1:5" s="696" customFormat="1" ht="22.5">
      <c r="A167" s="713" t="s">
        <v>566</v>
      </c>
      <c r="B167" s="698" t="s">
        <v>567</v>
      </c>
      <c r="C167" s="702">
        <f>C168+C169</f>
        <v>0</v>
      </c>
      <c r="D167" s="702">
        <f>D168+D169</f>
        <v>0</v>
      </c>
      <c r="E167" s="703"/>
    </row>
    <row r="168" spans="1:5" s="696" customFormat="1" ht="15.75">
      <c r="A168" s="714" t="s">
        <v>568</v>
      </c>
      <c r="B168" s="698" t="s">
        <v>569</v>
      </c>
      <c r="C168" s="705"/>
      <c r="D168" s="705"/>
      <c r="E168" s="703"/>
    </row>
    <row r="169" spans="1:5" s="696" customFormat="1" ht="15.75">
      <c r="A169" s="716" t="s">
        <v>570</v>
      </c>
      <c r="B169" s="698" t="s">
        <v>571</v>
      </c>
      <c r="C169" s="705"/>
      <c r="D169" s="706"/>
      <c r="E169" s="703"/>
    </row>
    <row r="170" spans="1:5" s="696" customFormat="1" ht="24.75" customHeight="1">
      <c r="A170" s="724" t="s">
        <v>897</v>
      </c>
      <c r="B170" s="698" t="s">
        <v>572</v>
      </c>
      <c r="C170" s="710">
        <f>C171+C174+C177+C180</f>
        <v>0</v>
      </c>
      <c r="D170" s="710">
        <f>D171+D174+D177+D180</f>
        <v>0</v>
      </c>
      <c r="E170" s="711">
        <f>E171+E174+E177+E180</f>
        <v>0</v>
      </c>
    </row>
    <row r="171" spans="1:5" s="696" customFormat="1" ht="22.5">
      <c r="A171" s="722" t="s">
        <v>898</v>
      </c>
      <c r="B171" s="698" t="s">
        <v>573</v>
      </c>
      <c r="C171" s="702">
        <f>C172+C173</f>
        <v>0</v>
      </c>
      <c r="D171" s="702">
        <f>D172+D173</f>
        <v>0</v>
      </c>
      <c r="E171" s="712">
        <f>E172+E173</f>
        <v>0</v>
      </c>
    </row>
    <row r="172" spans="1:5" s="696" customFormat="1" ht="15.75">
      <c r="A172" s="714" t="s">
        <v>899</v>
      </c>
      <c r="B172" s="698" t="s">
        <v>574</v>
      </c>
      <c r="C172" s="705"/>
      <c r="D172" s="705"/>
      <c r="E172" s="715"/>
    </row>
    <row r="173" spans="1:5" s="696" customFormat="1" ht="15.75">
      <c r="A173" s="716" t="s">
        <v>900</v>
      </c>
      <c r="B173" s="698" t="s">
        <v>575</v>
      </c>
      <c r="C173" s="705"/>
      <c r="D173" s="706"/>
      <c r="E173" s="715"/>
    </row>
    <row r="174" spans="1:5" s="696" customFormat="1" ht="15.75">
      <c r="A174" s="722" t="s">
        <v>901</v>
      </c>
      <c r="B174" s="698" t="s">
        <v>576</v>
      </c>
      <c r="C174" s="702">
        <f>C175+C176</f>
        <v>0</v>
      </c>
      <c r="D174" s="702">
        <f>D175+D176</f>
        <v>0</v>
      </c>
      <c r="E174" s="703"/>
    </row>
    <row r="175" spans="1:5" s="696" customFormat="1" ht="15.75">
      <c r="A175" s="714" t="s">
        <v>577</v>
      </c>
      <c r="B175" s="698" t="s">
        <v>578</v>
      </c>
      <c r="C175" s="705"/>
      <c r="D175" s="705"/>
      <c r="E175" s="703"/>
    </row>
    <row r="176" spans="1:5" s="696" customFormat="1" ht="15.75">
      <c r="A176" s="716" t="s">
        <v>579</v>
      </c>
      <c r="B176" s="698" t="s">
        <v>580</v>
      </c>
      <c r="C176" s="705"/>
      <c r="D176" s="723"/>
      <c r="E176" s="703"/>
    </row>
    <row r="177" spans="1:5" s="696" customFormat="1" ht="15.75">
      <c r="A177" s="722" t="s">
        <v>902</v>
      </c>
      <c r="B177" s="698" t="s">
        <v>581</v>
      </c>
      <c r="C177" s="702">
        <f>C178+C179</f>
        <v>0</v>
      </c>
      <c r="D177" s="702">
        <f>D178+D179</f>
        <v>0</v>
      </c>
      <c r="E177" s="703"/>
    </row>
    <row r="178" spans="1:5" s="696" customFormat="1" ht="15.75">
      <c r="A178" s="714" t="s">
        <v>903</v>
      </c>
      <c r="B178" s="698" t="s">
        <v>582</v>
      </c>
      <c r="C178" s="705"/>
      <c r="D178" s="705"/>
      <c r="E178" s="703"/>
    </row>
    <row r="179" spans="1:5" s="696" customFormat="1" ht="15.75">
      <c r="A179" s="716" t="s">
        <v>904</v>
      </c>
      <c r="B179" s="698" t="s">
        <v>583</v>
      </c>
      <c r="C179" s="705"/>
      <c r="D179" s="706"/>
      <c r="E179" s="703"/>
    </row>
    <row r="180" spans="1:5" s="696" customFormat="1" ht="15.75">
      <c r="A180" s="722" t="s">
        <v>905</v>
      </c>
      <c r="B180" s="698" t="s">
        <v>584</v>
      </c>
      <c r="C180" s="702">
        <f>C181+C182</f>
        <v>0</v>
      </c>
      <c r="D180" s="702">
        <f>D181+D182</f>
        <v>0</v>
      </c>
      <c r="E180" s="703"/>
    </row>
    <row r="181" spans="1:5" s="696" customFormat="1" ht="15.75">
      <c r="A181" s="714" t="s">
        <v>906</v>
      </c>
      <c r="B181" s="698" t="s">
        <v>585</v>
      </c>
      <c r="C181" s="705"/>
      <c r="D181" s="705"/>
      <c r="E181" s="703"/>
    </row>
    <row r="182" spans="1:5" s="696" customFormat="1" ht="15.75">
      <c r="A182" s="716" t="s">
        <v>907</v>
      </c>
      <c r="B182" s="698" t="s">
        <v>586</v>
      </c>
      <c r="C182" s="705"/>
      <c r="D182" s="706"/>
      <c r="E182" s="703"/>
    </row>
    <row r="183" spans="1:5" s="696" customFormat="1" ht="15.75" customHeight="1">
      <c r="A183" s="707" t="s">
        <v>587</v>
      </c>
      <c r="B183" s="698" t="s">
        <v>588</v>
      </c>
      <c r="C183" s="708">
        <f>C7+C21+C139+C150</f>
        <v>1062499</v>
      </c>
      <c r="D183" s="708">
        <f>D7+D21+D139+D150</f>
        <v>797244</v>
      </c>
      <c r="E183" s="709">
        <f>E7+E21+E139+E150</f>
        <v>1111541</v>
      </c>
    </row>
    <row r="184" spans="1:5" s="696" customFormat="1" ht="15.75">
      <c r="A184" s="707" t="s">
        <v>589</v>
      </c>
      <c r="B184" s="698" t="s">
        <v>590</v>
      </c>
      <c r="C184" s="706"/>
      <c r="D184" s="708">
        <f>D185+D193+D203</f>
        <v>0</v>
      </c>
      <c r="E184" s="709">
        <f>E185+E193+E203</f>
        <v>0</v>
      </c>
    </row>
    <row r="185" spans="1:5" s="696" customFormat="1" ht="15.75">
      <c r="A185" s="697" t="s">
        <v>591</v>
      </c>
      <c r="B185" s="698" t="s">
        <v>592</v>
      </c>
      <c r="C185" s="717"/>
      <c r="D185" s="710">
        <f>SUM(D186:D192)</f>
        <v>0</v>
      </c>
      <c r="E185" s="719"/>
    </row>
    <row r="186" spans="1:5" s="696" customFormat="1" ht="15.75">
      <c r="A186" s="713" t="s">
        <v>593</v>
      </c>
      <c r="B186" s="698" t="s">
        <v>594</v>
      </c>
      <c r="C186" s="706"/>
      <c r="D186" s="705"/>
      <c r="E186" s="703"/>
    </row>
    <row r="187" spans="1:5" s="696" customFormat="1" ht="15.75">
      <c r="A187" s="713" t="s">
        <v>595</v>
      </c>
      <c r="B187" s="698" t="s">
        <v>596</v>
      </c>
      <c r="C187" s="706"/>
      <c r="D187" s="705"/>
      <c r="E187" s="703"/>
    </row>
    <row r="188" spans="1:5" s="696" customFormat="1" ht="15.75">
      <c r="A188" s="713" t="s">
        <v>597</v>
      </c>
      <c r="B188" s="698" t="s">
        <v>598</v>
      </c>
      <c r="C188" s="706"/>
      <c r="D188" s="705"/>
      <c r="E188" s="703"/>
    </row>
    <row r="189" spans="1:5" s="696" customFormat="1" ht="15.75">
      <c r="A189" s="713" t="s">
        <v>599</v>
      </c>
      <c r="B189" s="698" t="s">
        <v>600</v>
      </c>
      <c r="C189" s="706"/>
      <c r="D189" s="705"/>
      <c r="E189" s="703"/>
    </row>
    <row r="190" spans="1:5" s="696" customFormat="1" ht="15.75">
      <c r="A190" s="713" t="s">
        <v>601</v>
      </c>
      <c r="B190" s="698" t="s">
        <v>602</v>
      </c>
      <c r="C190" s="706"/>
      <c r="D190" s="705"/>
      <c r="E190" s="703"/>
    </row>
    <row r="191" spans="1:5" s="696" customFormat="1" ht="15.75">
      <c r="A191" s="725" t="s">
        <v>603</v>
      </c>
      <c r="B191" s="698" t="s">
        <v>604</v>
      </c>
      <c r="C191" s="706"/>
      <c r="D191" s="705"/>
      <c r="E191" s="703"/>
    </row>
    <row r="192" spans="1:5" s="696" customFormat="1" ht="15.75">
      <c r="A192" s="713" t="s">
        <v>605</v>
      </c>
      <c r="B192" s="698" t="s">
        <v>606</v>
      </c>
      <c r="C192" s="706"/>
      <c r="D192" s="705"/>
      <c r="E192" s="703"/>
    </row>
    <row r="193" spans="1:5" s="696" customFormat="1" ht="15.75">
      <c r="A193" s="697" t="s">
        <v>607</v>
      </c>
      <c r="B193" s="698" t="s">
        <v>608</v>
      </c>
      <c r="C193" s="717"/>
      <c r="D193" s="710">
        <f>SUM(D194:D197)+D198</f>
        <v>0</v>
      </c>
      <c r="E193" s="711">
        <f>SUM(E194:E197)+E198</f>
        <v>0</v>
      </c>
    </row>
    <row r="194" spans="1:5" s="696" customFormat="1" ht="15.75">
      <c r="A194" s="713" t="s">
        <v>609</v>
      </c>
      <c r="B194" s="698" t="s">
        <v>610</v>
      </c>
      <c r="C194" s="706"/>
      <c r="D194" s="705"/>
      <c r="E194" s="703"/>
    </row>
    <row r="195" spans="1:5" s="696" customFormat="1" ht="15.75">
      <c r="A195" s="713" t="s">
        <v>611</v>
      </c>
      <c r="B195" s="698" t="s">
        <v>612</v>
      </c>
      <c r="C195" s="706"/>
      <c r="D195" s="705"/>
      <c r="E195" s="703"/>
    </row>
    <row r="196" spans="1:5" s="696" customFormat="1" ht="15.75">
      <c r="A196" s="713" t="s">
        <v>613</v>
      </c>
      <c r="B196" s="698" t="s">
        <v>614</v>
      </c>
      <c r="C196" s="706"/>
      <c r="D196" s="705"/>
      <c r="E196" s="703"/>
    </row>
    <row r="197" spans="1:5" s="696" customFormat="1" ht="15.75">
      <c r="A197" s="713" t="s">
        <v>615</v>
      </c>
      <c r="B197" s="698" t="s">
        <v>616</v>
      </c>
      <c r="C197" s="706"/>
      <c r="D197" s="705"/>
      <c r="E197" s="703"/>
    </row>
    <row r="198" spans="1:5" s="696" customFormat="1" ht="15.75">
      <c r="A198" s="713" t="s">
        <v>617</v>
      </c>
      <c r="B198" s="698" t="s">
        <v>618</v>
      </c>
      <c r="C198" s="706"/>
      <c r="D198" s="702">
        <f>SUM(D199:D202)</f>
        <v>0</v>
      </c>
      <c r="E198" s="712">
        <f>SUM(E199:E202)</f>
        <v>0</v>
      </c>
    </row>
    <row r="199" spans="1:5" s="696" customFormat="1" ht="15.75">
      <c r="A199" s="714" t="s">
        <v>619</v>
      </c>
      <c r="B199" s="698" t="s">
        <v>620</v>
      </c>
      <c r="C199" s="706"/>
      <c r="D199" s="705"/>
      <c r="E199" s="715"/>
    </row>
    <row r="200" spans="1:5" s="696" customFormat="1" ht="15.75">
      <c r="A200" s="714" t="s">
        <v>621</v>
      </c>
      <c r="B200" s="698" t="s">
        <v>622</v>
      </c>
      <c r="C200" s="706"/>
      <c r="D200" s="705"/>
      <c r="E200" s="703"/>
    </row>
    <row r="201" spans="1:5" s="696" customFormat="1" ht="15.75">
      <c r="A201" s="714" t="s">
        <v>623</v>
      </c>
      <c r="B201" s="698" t="s">
        <v>624</v>
      </c>
      <c r="C201" s="706"/>
      <c r="D201" s="705"/>
      <c r="E201" s="703"/>
    </row>
    <row r="202" spans="1:5" s="696" customFormat="1" ht="15.75">
      <c r="A202" s="714" t="s">
        <v>625</v>
      </c>
      <c r="B202" s="698" t="s">
        <v>626</v>
      </c>
      <c r="C202" s="706"/>
      <c r="D202" s="705"/>
      <c r="E202" s="703"/>
    </row>
    <row r="203" spans="1:5" s="696" customFormat="1" ht="15.75">
      <c r="A203" s="697" t="s">
        <v>627</v>
      </c>
      <c r="B203" s="698" t="s">
        <v>628</v>
      </c>
      <c r="C203" s="717"/>
      <c r="D203" s="710">
        <f>SUM(D204:D206)</f>
        <v>0</v>
      </c>
      <c r="E203" s="719"/>
    </row>
    <row r="204" spans="1:5" s="696" customFormat="1" ht="15.75">
      <c r="A204" s="713" t="s">
        <v>629</v>
      </c>
      <c r="B204" s="698" t="s">
        <v>630</v>
      </c>
      <c r="C204" s="706"/>
      <c r="D204" s="705"/>
      <c r="E204" s="703"/>
    </row>
    <row r="205" spans="1:5" s="696" customFormat="1" ht="15.75">
      <c r="A205" s="713" t="s">
        <v>631</v>
      </c>
      <c r="B205" s="698" t="s">
        <v>632</v>
      </c>
      <c r="C205" s="706"/>
      <c r="D205" s="705"/>
      <c r="E205" s="703"/>
    </row>
    <row r="206" spans="1:5" s="696" customFormat="1" ht="15.75">
      <c r="A206" s="713" t="s">
        <v>633</v>
      </c>
      <c r="B206" s="698" t="s">
        <v>634</v>
      </c>
      <c r="C206" s="706"/>
      <c r="D206" s="705"/>
      <c r="E206" s="703"/>
    </row>
    <row r="207" spans="1:5" s="696" customFormat="1" ht="15.75">
      <c r="A207" s="707" t="s">
        <v>635</v>
      </c>
      <c r="B207" s="698" t="s">
        <v>636</v>
      </c>
      <c r="C207" s="706"/>
      <c r="D207" s="708">
        <f>D208+D209+D214+D227+D228+D229</f>
        <v>19830</v>
      </c>
      <c r="E207" s="703"/>
    </row>
    <row r="208" spans="1:5" s="696" customFormat="1" ht="15.75">
      <c r="A208" s="697" t="s">
        <v>637</v>
      </c>
      <c r="B208" s="698" t="s">
        <v>638</v>
      </c>
      <c r="C208" s="717"/>
      <c r="D208" s="718">
        <v>127</v>
      </c>
      <c r="E208" s="719"/>
    </row>
    <row r="209" spans="1:5" s="696" customFormat="1" ht="15.75">
      <c r="A209" s="697" t="s">
        <v>639</v>
      </c>
      <c r="B209" s="698" t="s">
        <v>640</v>
      </c>
      <c r="C209" s="717"/>
      <c r="D209" s="710">
        <f>SUM(D210:D213)</f>
        <v>19703</v>
      </c>
      <c r="E209" s="719"/>
    </row>
    <row r="210" spans="1:5" s="696" customFormat="1" ht="15.75">
      <c r="A210" s="713" t="s">
        <v>641</v>
      </c>
      <c r="B210" s="698" t="s">
        <v>642</v>
      </c>
      <c r="C210" s="706"/>
      <c r="D210" s="705">
        <v>19703</v>
      </c>
      <c r="E210" s="703"/>
    </row>
    <row r="211" spans="1:5" s="696" customFormat="1" ht="15.75">
      <c r="A211" s="713" t="s">
        <v>643</v>
      </c>
      <c r="B211" s="698" t="s">
        <v>644</v>
      </c>
      <c r="C211" s="706"/>
      <c r="D211" s="705"/>
      <c r="E211" s="703"/>
    </row>
    <row r="212" spans="1:5" s="696" customFormat="1" ht="15.75">
      <c r="A212" s="713" t="s">
        <v>645</v>
      </c>
      <c r="B212" s="698" t="s">
        <v>646</v>
      </c>
      <c r="C212" s="706" t="s">
        <v>647</v>
      </c>
      <c r="D212" s="705"/>
      <c r="E212" s="703"/>
    </row>
    <row r="213" spans="1:5" s="696" customFormat="1" ht="15.75">
      <c r="A213" s="713" t="s">
        <v>648</v>
      </c>
      <c r="B213" s="698" t="s">
        <v>649</v>
      </c>
      <c r="C213" s="706"/>
      <c r="D213" s="705"/>
      <c r="E213" s="703"/>
    </row>
    <row r="214" spans="1:5" s="696" customFormat="1" ht="15.75">
      <c r="A214" s="697" t="s">
        <v>650</v>
      </c>
      <c r="B214" s="698" t="s">
        <v>651</v>
      </c>
      <c r="C214" s="717"/>
      <c r="D214" s="710">
        <f>D215+D221</f>
        <v>0</v>
      </c>
      <c r="E214" s="719"/>
    </row>
    <row r="215" spans="1:5" s="696" customFormat="1" ht="15.75">
      <c r="A215" s="713" t="s">
        <v>652</v>
      </c>
      <c r="B215" s="698" t="s">
        <v>653</v>
      </c>
      <c r="C215" s="706"/>
      <c r="D215" s="702">
        <f>SUM(D216:D220)</f>
        <v>0</v>
      </c>
      <c r="E215" s="703"/>
    </row>
    <row r="216" spans="1:5" s="696" customFormat="1" ht="15.75">
      <c r="A216" s="714" t="s">
        <v>654</v>
      </c>
      <c r="B216" s="698" t="s">
        <v>655</v>
      </c>
      <c r="C216" s="706"/>
      <c r="D216" s="705"/>
      <c r="E216" s="703"/>
    </row>
    <row r="217" spans="1:5" s="696" customFormat="1" ht="15.75">
      <c r="A217" s="714" t="s">
        <v>656</v>
      </c>
      <c r="B217" s="698" t="s">
        <v>657</v>
      </c>
      <c r="C217" s="706"/>
      <c r="D217" s="705"/>
      <c r="E217" s="703"/>
    </row>
    <row r="218" spans="1:5" s="696" customFormat="1" ht="15.75">
      <c r="A218" s="714" t="s">
        <v>658</v>
      </c>
      <c r="B218" s="698" t="s">
        <v>659</v>
      </c>
      <c r="C218" s="706"/>
      <c r="D218" s="705"/>
      <c r="E218" s="703"/>
    </row>
    <row r="219" spans="1:5" s="696" customFormat="1" ht="15.75">
      <c r="A219" s="714" t="s">
        <v>660</v>
      </c>
      <c r="B219" s="698" t="s">
        <v>661</v>
      </c>
      <c r="C219" s="706"/>
      <c r="D219" s="705"/>
      <c r="E219" s="703"/>
    </row>
    <row r="220" spans="1:5" s="696" customFormat="1" ht="15.75">
      <c r="A220" s="714" t="s">
        <v>662</v>
      </c>
      <c r="B220" s="698" t="s">
        <v>663</v>
      </c>
      <c r="C220" s="706"/>
      <c r="D220" s="705"/>
      <c r="E220" s="703"/>
    </row>
    <row r="221" spans="1:5" s="696" customFormat="1" ht="15.75">
      <c r="A221" s="713" t="s">
        <v>664</v>
      </c>
      <c r="B221" s="698" t="s">
        <v>665</v>
      </c>
      <c r="C221" s="706"/>
      <c r="D221" s="702">
        <f>SUM(D222:D226)</f>
        <v>0</v>
      </c>
      <c r="E221" s="703"/>
    </row>
    <row r="222" spans="1:5" s="696" customFormat="1" ht="15.75">
      <c r="A222" s="714" t="s">
        <v>666</v>
      </c>
      <c r="B222" s="698" t="s">
        <v>667</v>
      </c>
      <c r="C222" s="706"/>
      <c r="D222" s="705"/>
      <c r="E222" s="703"/>
    </row>
    <row r="223" spans="1:5" s="696" customFormat="1" ht="15.75">
      <c r="A223" s="714" t="s">
        <v>668</v>
      </c>
      <c r="B223" s="698" t="s">
        <v>669</v>
      </c>
      <c r="C223" s="706"/>
      <c r="D223" s="705"/>
      <c r="E223" s="703"/>
    </row>
    <row r="224" spans="1:5" s="696" customFormat="1" ht="15.75">
      <c r="A224" s="714" t="s">
        <v>670</v>
      </c>
      <c r="B224" s="698" t="s">
        <v>671</v>
      </c>
      <c r="C224" s="706"/>
      <c r="D224" s="705"/>
      <c r="E224" s="703"/>
    </row>
    <row r="225" spans="1:5" s="696" customFormat="1" ht="15.75">
      <c r="A225" s="714" t="s">
        <v>672</v>
      </c>
      <c r="B225" s="698" t="s">
        <v>673</v>
      </c>
      <c r="C225" s="706"/>
      <c r="D225" s="705"/>
      <c r="E225" s="703"/>
    </row>
    <row r="226" spans="1:5" s="696" customFormat="1" ht="15.75">
      <c r="A226" s="714" t="s">
        <v>674</v>
      </c>
      <c r="B226" s="698" t="s">
        <v>675</v>
      </c>
      <c r="C226" s="706"/>
      <c r="D226" s="705"/>
      <c r="E226" s="703"/>
    </row>
    <row r="227" spans="1:5" s="696" customFormat="1" ht="15.75">
      <c r="A227" s="697" t="s">
        <v>676</v>
      </c>
      <c r="B227" s="698" t="s">
        <v>677</v>
      </c>
      <c r="C227" s="717"/>
      <c r="D227" s="718"/>
      <c r="E227" s="719"/>
    </row>
    <row r="228" spans="1:5" s="696" customFormat="1" ht="15.75">
      <c r="A228" s="697" t="s">
        <v>678</v>
      </c>
      <c r="B228" s="698" t="s">
        <v>679</v>
      </c>
      <c r="C228" s="717"/>
      <c r="D228" s="718"/>
      <c r="E228" s="719"/>
    </row>
    <row r="229" spans="1:5" s="696" customFormat="1" ht="15.75">
      <c r="A229" s="697" t="s">
        <v>680</v>
      </c>
      <c r="B229" s="698" t="s">
        <v>681</v>
      </c>
      <c r="C229" s="717"/>
      <c r="D229" s="710">
        <f>SUM(D230:D231)</f>
        <v>0</v>
      </c>
      <c r="E229" s="719"/>
    </row>
    <row r="230" spans="1:5" s="696" customFormat="1" ht="15.75">
      <c r="A230" s="713" t="s">
        <v>682</v>
      </c>
      <c r="B230" s="698" t="s">
        <v>683</v>
      </c>
      <c r="C230" s="706"/>
      <c r="D230" s="705"/>
      <c r="E230" s="703"/>
    </row>
    <row r="231" spans="1:5" s="696" customFormat="1" ht="15.75">
      <c r="A231" s="713" t="s">
        <v>684</v>
      </c>
      <c r="B231" s="698" t="s">
        <v>685</v>
      </c>
      <c r="C231" s="706"/>
      <c r="D231" s="705"/>
      <c r="E231" s="703"/>
    </row>
    <row r="232" spans="1:5" s="696" customFormat="1" ht="33" customHeight="1" hidden="1">
      <c r="A232" s="713" t="s">
        <v>686</v>
      </c>
      <c r="B232" s="698" t="s">
        <v>687</v>
      </c>
      <c r="C232" s="702"/>
      <c r="D232" s="702"/>
      <c r="E232" s="712"/>
    </row>
    <row r="233" spans="1:5" s="696" customFormat="1" ht="15.75" hidden="1">
      <c r="A233" s="713" t="s">
        <v>688</v>
      </c>
      <c r="B233" s="698" t="s">
        <v>689</v>
      </c>
      <c r="C233" s="702"/>
      <c r="D233" s="702"/>
      <c r="E233" s="712"/>
    </row>
    <row r="234" spans="1:5" s="696" customFormat="1" ht="15.75">
      <c r="A234" s="707" t="s">
        <v>690</v>
      </c>
      <c r="B234" s="698" t="s">
        <v>691</v>
      </c>
      <c r="C234" s="706"/>
      <c r="D234" s="708">
        <f>SUM(D235:D239)</f>
        <v>0</v>
      </c>
      <c r="E234" s="703"/>
    </row>
    <row r="235" spans="1:5" s="696" customFormat="1" ht="15.75">
      <c r="A235" s="697" t="s">
        <v>692</v>
      </c>
      <c r="B235" s="698" t="s">
        <v>693</v>
      </c>
      <c r="C235" s="717"/>
      <c r="D235" s="718"/>
      <c r="E235" s="719"/>
    </row>
    <row r="236" spans="1:5" s="696" customFormat="1" ht="15.75">
      <c r="A236" s="697" t="s">
        <v>694</v>
      </c>
      <c r="B236" s="698" t="s">
        <v>695</v>
      </c>
      <c r="C236" s="717"/>
      <c r="D236" s="718"/>
      <c r="E236" s="719"/>
    </row>
    <row r="237" spans="1:5" s="696" customFormat="1" ht="15.75">
      <c r="A237" s="697" t="s">
        <v>696</v>
      </c>
      <c r="B237" s="698" t="s">
        <v>697</v>
      </c>
      <c r="C237" s="717"/>
      <c r="D237" s="718"/>
      <c r="E237" s="719"/>
    </row>
    <row r="238" spans="1:5" s="696" customFormat="1" ht="15.75">
      <c r="A238" s="697" t="s">
        <v>698</v>
      </c>
      <c r="B238" s="698" t="s">
        <v>699</v>
      </c>
      <c r="C238" s="717"/>
      <c r="D238" s="718"/>
      <c r="E238" s="719"/>
    </row>
    <row r="239" spans="1:5" s="696" customFormat="1" ht="15.75">
      <c r="A239" s="697" t="s">
        <v>700</v>
      </c>
      <c r="B239" s="698" t="s">
        <v>701</v>
      </c>
      <c r="C239" s="717"/>
      <c r="D239" s="718"/>
      <c r="E239" s="719"/>
    </row>
    <row r="240" spans="1:5" s="696" customFormat="1" ht="15.75">
      <c r="A240" s="707" t="s">
        <v>702</v>
      </c>
      <c r="B240" s="698" t="s">
        <v>703</v>
      </c>
      <c r="C240" s="706"/>
      <c r="D240" s="708">
        <f>D241+D257+D248</f>
        <v>24593</v>
      </c>
      <c r="E240" s="703"/>
    </row>
    <row r="241" spans="1:5" s="696" customFormat="1" ht="15.75">
      <c r="A241" s="697" t="s">
        <v>704</v>
      </c>
      <c r="B241" s="698" t="s">
        <v>705</v>
      </c>
      <c r="C241" s="717"/>
      <c r="D241" s="710">
        <f>D242+D245+D246+D247</f>
        <v>684</v>
      </c>
      <c r="E241" s="719"/>
    </row>
    <row r="242" spans="1:5" s="696" customFormat="1" ht="15.75">
      <c r="A242" s="701" t="s">
        <v>706</v>
      </c>
      <c r="B242" s="698" t="s">
        <v>707</v>
      </c>
      <c r="C242" s="706"/>
      <c r="D242" s="702">
        <f>SUM(D243:D244)</f>
        <v>684</v>
      </c>
      <c r="E242" s="703"/>
    </row>
    <row r="243" spans="1:5" s="696" customFormat="1" ht="15.75">
      <c r="A243" s="713" t="s">
        <v>708</v>
      </c>
      <c r="B243" s="698" t="s">
        <v>709</v>
      </c>
      <c r="C243" s="706"/>
      <c r="D243" s="705">
        <v>684</v>
      </c>
      <c r="E243" s="703"/>
    </row>
    <row r="244" spans="1:5" s="696" customFormat="1" ht="15.75">
      <c r="A244" s="713" t="s">
        <v>710</v>
      </c>
      <c r="B244" s="698" t="s">
        <v>711</v>
      </c>
      <c r="C244" s="706"/>
      <c r="D244" s="705"/>
      <c r="E244" s="703"/>
    </row>
    <row r="245" spans="1:5" s="696" customFormat="1" ht="15.75">
      <c r="A245" s="701" t="s">
        <v>712</v>
      </c>
      <c r="B245" s="698" t="s">
        <v>713</v>
      </c>
      <c r="C245" s="706"/>
      <c r="D245" s="705"/>
      <c r="E245" s="703"/>
    </row>
    <row r="246" spans="1:5" s="696" customFormat="1" ht="15.75">
      <c r="A246" s="701" t="s">
        <v>714</v>
      </c>
      <c r="B246" s="698" t="s">
        <v>715</v>
      </c>
      <c r="C246" s="706"/>
      <c r="D246" s="705"/>
      <c r="E246" s="703"/>
    </row>
    <row r="247" spans="1:5" s="696" customFormat="1" ht="15.75">
      <c r="A247" s="701" t="s">
        <v>716</v>
      </c>
      <c r="B247" s="698" t="s">
        <v>717</v>
      </c>
      <c r="C247" s="706"/>
      <c r="D247" s="705"/>
      <c r="E247" s="703"/>
    </row>
    <row r="248" spans="1:5" s="696" customFormat="1" ht="15.75">
      <c r="A248" s="697" t="s">
        <v>718</v>
      </c>
      <c r="B248" s="698" t="s">
        <v>719</v>
      </c>
      <c r="C248" s="717"/>
      <c r="D248" s="710">
        <f>SUM(D249:D256)</f>
        <v>23909</v>
      </c>
      <c r="E248" s="719"/>
    </row>
    <row r="249" spans="1:5" s="696" customFormat="1" ht="15.75">
      <c r="A249" s="701" t="s">
        <v>859</v>
      </c>
      <c r="B249" s="698" t="s">
        <v>720</v>
      </c>
      <c r="C249" s="706"/>
      <c r="D249" s="705">
        <v>23909</v>
      </c>
      <c r="E249" s="703"/>
    </row>
    <row r="250" spans="1:5" s="696" customFormat="1" ht="15.75">
      <c r="A250" s="701" t="s">
        <v>860</v>
      </c>
      <c r="B250" s="698" t="s">
        <v>721</v>
      </c>
      <c r="C250" s="706"/>
      <c r="D250" s="705"/>
      <c r="E250" s="703"/>
    </row>
    <row r="251" spans="1:5" s="696" customFormat="1" ht="15.75">
      <c r="A251" s="701" t="s">
        <v>861</v>
      </c>
      <c r="B251" s="698" t="s">
        <v>722</v>
      </c>
      <c r="C251" s="706"/>
      <c r="D251" s="705"/>
      <c r="E251" s="703"/>
    </row>
    <row r="252" spans="1:5" s="696" customFormat="1" ht="15.75">
      <c r="A252" s="701" t="s">
        <v>862</v>
      </c>
      <c r="B252" s="698" t="s">
        <v>723</v>
      </c>
      <c r="C252" s="706"/>
      <c r="D252" s="705"/>
      <c r="E252" s="703"/>
    </row>
    <row r="253" spans="1:5" s="696" customFormat="1" ht="15.75">
      <c r="A253" s="701" t="s">
        <v>863</v>
      </c>
      <c r="B253" s="698" t="s">
        <v>724</v>
      </c>
      <c r="C253" s="706"/>
      <c r="D253" s="705"/>
      <c r="E253" s="703"/>
    </row>
    <row r="254" spans="1:5" s="696" customFormat="1" ht="15.75">
      <c r="A254" s="701" t="s">
        <v>864</v>
      </c>
      <c r="B254" s="698" t="s">
        <v>725</v>
      </c>
      <c r="C254" s="706"/>
      <c r="D254" s="705"/>
      <c r="E254" s="703"/>
    </row>
    <row r="255" spans="1:5" s="696" customFormat="1" ht="15.75">
      <c r="A255" s="701" t="s">
        <v>865</v>
      </c>
      <c r="B255" s="698" t="s">
        <v>726</v>
      </c>
      <c r="C255" s="706"/>
      <c r="D255" s="705"/>
      <c r="E255" s="703"/>
    </row>
    <row r="256" spans="1:5" s="696" customFormat="1" ht="15.75">
      <c r="A256" s="701" t="s">
        <v>866</v>
      </c>
      <c r="B256" s="698" t="s">
        <v>727</v>
      </c>
      <c r="C256" s="706"/>
      <c r="D256" s="705"/>
      <c r="E256" s="703"/>
    </row>
    <row r="257" spans="1:5" s="696" customFormat="1" ht="15.75">
      <c r="A257" s="697" t="s">
        <v>728</v>
      </c>
      <c r="B257" s="698" t="s">
        <v>729</v>
      </c>
      <c r="C257" s="717"/>
      <c r="D257" s="726">
        <f>SUM(D258:D265)</f>
        <v>0</v>
      </c>
      <c r="E257" s="719"/>
    </row>
    <row r="258" spans="1:5" s="696" customFormat="1" ht="15.75">
      <c r="A258" s="701" t="s">
        <v>730</v>
      </c>
      <c r="B258" s="698" t="s">
        <v>731</v>
      </c>
      <c r="C258" s="706"/>
      <c r="D258" s="705"/>
      <c r="E258" s="703"/>
    </row>
    <row r="259" spans="1:5" s="696" customFormat="1" ht="15.75">
      <c r="A259" s="701" t="s">
        <v>732</v>
      </c>
      <c r="B259" s="698" t="s">
        <v>733</v>
      </c>
      <c r="C259" s="706"/>
      <c r="D259" s="705"/>
      <c r="E259" s="703"/>
    </row>
    <row r="260" spans="1:5" s="696" customFormat="1" ht="15.75">
      <c r="A260" s="701" t="s">
        <v>734</v>
      </c>
      <c r="B260" s="698" t="s">
        <v>735</v>
      </c>
      <c r="C260" s="706"/>
      <c r="D260" s="705"/>
      <c r="E260" s="703"/>
    </row>
    <row r="261" spans="1:5" s="696" customFormat="1" ht="15.75">
      <c r="A261" s="701" t="s">
        <v>736</v>
      </c>
      <c r="B261" s="698" t="s">
        <v>742</v>
      </c>
      <c r="C261" s="706"/>
      <c r="D261" s="705"/>
      <c r="E261" s="703"/>
    </row>
    <row r="262" spans="1:5" s="696" customFormat="1" ht="15.75">
      <c r="A262" s="701" t="s">
        <v>743</v>
      </c>
      <c r="B262" s="698" t="s">
        <v>744</v>
      </c>
      <c r="C262" s="706"/>
      <c r="D262" s="705"/>
      <c r="E262" s="703"/>
    </row>
    <row r="263" spans="1:5" s="696" customFormat="1" ht="15.75">
      <c r="A263" s="701" t="s">
        <v>745</v>
      </c>
      <c r="B263" s="698" t="s">
        <v>746</v>
      </c>
      <c r="C263" s="706"/>
      <c r="D263" s="705"/>
      <c r="E263" s="703"/>
    </row>
    <row r="264" spans="1:5" s="696" customFormat="1" ht="22.5">
      <c r="A264" s="701" t="s">
        <v>747</v>
      </c>
      <c r="B264" s="698" t="s">
        <v>748</v>
      </c>
      <c r="C264" s="706"/>
      <c r="D264" s="705"/>
      <c r="E264" s="703"/>
    </row>
    <row r="265" spans="1:5" s="696" customFormat="1" ht="15.75">
      <c r="A265" s="701" t="s">
        <v>749</v>
      </c>
      <c r="B265" s="698" t="s">
        <v>750</v>
      </c>
      <c r="C265" s="706"/>
      <c r="D265" s="705"/>
      <c r="E265" s="703"/>
    </row>
    <row r="266" spans="1:5" s="696" customFormat="1" ht="15.75">
      <c r="A266" s="697" t="s">
        <v>751</v>
      </c>
      <c r="B266" s="698" t="s">
        <v>752</v>
      </c>
      <c r="C266" s="717"/>
      <c r="D266" s="718">
        <v>8236</v>
      </c>
      <c r="E266" s="719"/>
    </row>
    <row r="267" spans="1:5" s="696" customFormat="1" ht="15.75">
      <c r="A267" s="707" t="s">
        <v>753</v>
      </c>
      <c r="B267" s="698" t="s">
        <v>754</v>
      </c>
      <c r="C267" s="727"/>
      <c r="D267" s="708">
        <f>D184+D207+D234+D240+D266</f>
        <v>52659</v>
      </c>
      <c r="E267" s="700"/>
    </row>
    <row r="268" spans="1:5" s="696" customFormat="1" ht="16.5" thickBot="1">
      <c r="A268" s="728" t="s">
        <v>755</v>
      </c>
      <c r="B268" s="729" t="s">
        <v>756</v>
      </c>
      <c r="C268" s="730"/>
      <c r="D268" s="731">
        <f>D183+D267</f>
        <v>849903</v>
      </c>
      <c r="E268" s="732"/>
    </row>
    <row r="269" spans="1:5" ht="15.75">
      <c r="A269" s="733"/>
      <c r="B269" s="734"/>
      <c r="C269" s="735"/>
      <c r="D269" s="735"/>
      <c r="E269" s="736"/>
    </row>
    <row r="270" spans="1:5" ht="15.75">
      <c r="A270" s="737"/>
      <c r="B270" s="734"/>
      <c r="C270" s="735"/>
      <c r="D270" s="735"/>
      <c r="E270" s="736"/>
    </row>
    <row r="271" spans="1:5" ht="15.75">
      <c r="A271" s="734"/>
      <c r="B271" s="734"/>
      <c r="C271" s="735"/>
      <c r="D271" s="735"/>
      <c r="E271" s="736"/>
    </row>
    <row r="272" spans="1:5" ht="15.75">
      <c r="A272" s="1187"/>
      <c r="B272" s="1187"/>
      <c r="C272" s="1187"/>
      <c r="D272" s="1187"/>
      <c r="E272" s="1187"/>
    </row>
    <row r="273" spans="1:5" ht="15.75">
      <c r="A273" s="1187"/>
      <c r="B273" s="1187"/>
      <c r="C273" s="1187"/>
      <c r="D273" s="1187"/>
      <c r="E273" s="1187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……/2013. (……) önkormányzati rendelethez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B1">
      <selection activeCell="E33" sqref="E33"/>
    </sheetView>
  </sheetViews>
  <sheetFormatPr defaultColWidth="9.00390625" defaultRowHeight="12.75"/>
  <cols>
    <col min="1" max="1" width="6.875" style="62" customWidth="1"/>
    <col min="2" max="2" width="43.125" style="63" customWidth="1"/>
    <col min="3" max="4" width="11.625" style="63" customWidth="1"/>
    <col min="5" max="5" width="11.625" style="62" customWidth="1"/>
    <col min="6" max="6" width="37.50390625" style="62" customWidth="1"/>
    <col min="7" max="9" width="11.625" style="62" customWidth="1"/>
    <col min="10" max="16384" width="9.375" style="62" customWidth="1"/>
  </cols>
  <sheetData>
    <row r="1" spans="2:10" ht="39.75" customHeight="1">
      <c r="B1" s="60" t="s">
        <v>1088</v>
      </c>
      <c r="C1" s="60"/>
      <c r="D1" s="60"/>
      <c r="E1" s="61"/>
      <c r="F1" s="61"/>
      <c r="G1" s="61"/>
      <c r="H1" s="61"/>
      <c r="I1" s="61"/>
      <c r="J1" s="1072" t="s">
        <v>842</v>
      </c>
    </row>
    <row r="2" spans="9:10" ht="14.25" thickBot="1">
      <c r="I2" s="64" t="s">
        <v>970</v>
      </c>
      <c r="J2" s="1072"/>
    </row>
    <row r="3" spans="1:10" ht="18" customHeight="1" thickBot="1">
      <c r="A3" s="1070" t="s">
        <v>980</v>
      </c>
      <c r="B3" s="831" t="s">
        <v>953</v>
      </c>
      <c r="C3" s="832"/>
      <c r="D3" s="832"/>
      <c r="E3" s="833"/>
      <c r="F3" s="831" t="s">
        <v>959</v>
      </c>
      <c r="G3" s="834"/>
      <c r="H3" s="834"/>
      <c r="I3" s="835"/>
      <c r="J3" s="1072"/>
    </row>
    <row r="4" spans="1:10" s="65" customFormat="1" ht="35.25" customHeight="1" thickBot="1">
      <c r="A4" s="1071"/>
      <c r="B4" s="176" t="s">
        <v>971</v>
      </c>
      <c r="C4" s="836" t="s">
        <v>1332</v>
      </c>
      <c r="D4" s="836" t="s">
        <v>1331</v>
      </c>
      <c r="E4" s="177" t="s">
        <v>1333</v>
      </c>
      <c r="F4" s="176" t="s">
        <v>971</v>
      </c>
      <c r="G4" s="836" t="s">
        <v>1332</v>
      </c>
      <c r="H4" s="836" t="s">
        <v>1331</v>
      </c>
      <c r="I4" s="177" t="s">
        <v>1333</v>
      </c>
      <c r="J4" s="1072"/>
    </row>
    <row r="5" spans="1:10" s="114" customFormat="1" ht="12" customHeight="1" thickBot="1">
      <c r="A5" s="837">
        <v>1</v>
      </c>
      <c r="B5" s="838">
        <v>2</v>
      </c>
      <c r="C5" s="839">
        <v>3</v>
      </c>
      <c r="D5" s="839">
        <v>4</v>
      </c>
      <c r="E5" s="840">
        <v>5</v>
      </c>
      <c r="F5" s="838">
        <v>6</v>
      </c>
      <c r="G5" s="840">
        <v>7</v>
      </c>
      <c r="H5" s="841">
        <v>8</v>
      </c>
      <c r="I5" s="842">
        <v>9</v>
      </c>
      <c r="J5" s="1072"/>
    </row>
    <row r="6" spans="1:10" ht="12.75" customHeight="1">
      <c r="A6" s="845" t="s">
        <v>913</v>
      </c>
      <c r="B6" s="843" t="s">
        <v>1252</v>
      </c>
      <c r="C6" s="968">
        <v>59795</v>
      </c>
      <c r="D6" s="967">
        <v>61686</v>
      </c>
      <c r="E6" s="977">
        <v>60142</v>
      </c>
      <c r="F6" s="843" t="s">
        <v>972</v>
      </c>
      <c r="G6" s="977">
        <v>141770</v>
      </c>
      <c r="H6" s="990">
        <v>196771</v>
      </c>
      <c r="I6" s="991">
        <v>186791</v>
      </c>
      <c r="J6" s="1072"/>
    </row>
    <row r="7" spans="1:10" ht="26.25" customHeight="1">
      <c r="A7" s="846" t="s">
        <v>914</v>
      </c>
      <c r="B7" s="844" t="s">
        <v>1153</v>
      </c>
      <c r="C7" s="968">
        <v>30703</v>
      </c>
      <c r="D7" s="968">
        <v>37421</v>
      </c>
      <c r="E7" s="978">
        <v>34218</v>
      </c>
      <c r="F7" s="844" t="s">
        <v>973</v>
      </c>
      <c r="G7" s="978">
        <v>35615</v>
      </c>
      <c r="H7" s="970">
        <v>40718</v>
      </c>
      <c r="I7" s="992">
        <v>38623</v>
      </c>
      <c r="J7" s="1072"/>
    </row>
    <row r="8" spans="1:10" ht="12.75" customHeight="1">
      <c r="A8" s="846" t="s">
        <v>915</v>
      </c>
      <c r="B8" s="844" t="s">
        <v>1126</v>
      </c>
      <c r="C8" s="968"/>
      <c r="D8" s="968">
        <v>20</v>
      </c>
      <c r="E8" s="978">
        <v>19</v>
      </c>
      <c r="F8" s="844" t="s">
        <v>974</v>
      </c>
      <c r="G8" s="978">
        <v>94953</v>
      </c>
      <c r="H8" s="970">
        <v>131211</v>
      </c>
      <c r="I8" s="992">
        <v>103636</v>
      </c>
      <c r="J8" s="1072"/>
    </row>
    <row r="9" spans="1:10" ht="12.75" customHeight="1">
      <c r="A9" s="846" t="s">
        <v>916</v>
      </c>
      <c r="B9" s="847" t="s">
        <v>985</v>
      </c>
      <c r="C9" s="968">
        <v>185566</v>
      </c>
      <c r="D9" s="969">
        <v>190595</v>
      </c>
      <c r="E9" s="978">
        <v>190595</v>
      </c>
      <c r="F9" s="844" t="s">
        <v>1193</v>
      </c>
      <c r="G9" s="978">
        <v>2262</v>
      </c>
      <c r="H9" s="970"/>
      <c r="I9" s="992"/>
      <c r="J9" s="1072"/>
    </row>
    <row r="10" spans="1:10" ht="12.75" customHeight="1">
      <c r="A10" s="846" t="s">
        <v>917</v>
      </c>
      <c r="B10" s="844" t="s">
        <v>1020</v>
      </c>
      <c r="C10" s="968">
        <v>56667</v>
      </c>
      <c r="D10" s="968">
        <v>161356</v>
      </c>
      <c r="E10" s="978">
        <v>162607</v>
      </c>
      <c r="F10" s="844" t="s">
        <v>541</v>
      </c>
      <c r="G10" s="978">
        <v>78</v>
      </c>
      <c r="H10" s="970"/>
      <c r="I10" s="992"/>
      <c r="J10" s="1072"/>
    </row>
    <row r="11" spans="1:10" ht="12.75" customHeight="1">
      <c r="A11" s="846" t="s">
        <v>918</v>
      </c>
      <c r="B11" s="844" t="s">
        <v>958</v>
      </c>
      <c r="C11" s="968">
        <v>10195</v>
      </c>
      <c r="D11" s="970"/>
      <c r="E11" s="979"/>
      <c r="F11" s="67" t="s">
        <v>542</v>
      </c>
      <c r="G11" s="978">
        <v>6400</v>
      </c>
      <c r="H11" s="970">
        <v>2748</v>
      </c>
      <c r="I11" s="992">
        <v>2748</v>
      </c>
      <c r="J11" s="1072"/>
    </row>
    <row r="12" spans="1:10" ht="12.75" customHeight="1">
      <c r="A12" s="846" t="s">
        <v>919</v>
      </c>
      <c r="B12" s="844" t="s">
        <v>1030</v>
      </c>
      <c r="C12" s="968">
        <v>22584</v>
      </c>
      <c r="D12" s="968"/>
      <c r="E12" s="978"/>
      <c r="F12" s="67" t="s">
        <v>543</v>
      </c>
      <c r="G12" s="978">
        <v>58471</v>
      </c>
      <c r="H12" s="970">
        <v>57091</v>
      </c>
      <c r="I12" s="992">
        <v>55796</v>
      </c>
      <c r="J12" s="1072"/>
    </row>
    <row r="13" spans="1:10" ht="12.75" customHeight="1">
      <c r="A13" s="846" t="s">
        <v>920</v>
      </c>
      <c r="B13" s="844" t="s">
        <v>1092</v>
      </c>
      <c r="C13" s="968"/>
      <c r="D13" s="968"/>
      <c r="E13" s="978"/>
      <c r="F13" s="67" t="s">
        <v>544</v>
      </c>
      <c r="G13" s="978">
        <v>1143</v>
      </c>
      <c r="H13" s="970"/>
      <c r="I13" s="992"/>
      <c r="J13" s="1072"/>
    </row>
    <row r="14" spans="1:10" ht="12.75" customHeight="1">
      <c r="A14" s="846" t="s">
        <v>921</v>
      </c>
      <c r="B14" s="67" t="s">
        <v>540</v>
      </c>
      <c r="C14" s="968">
        <v>1538</v>
      </c>
      <c r="D14" s="968"/>
      <c r="E14" s="979"/>
      <c r="F14" s="67" t="s">
        <v>547</v>
      </c>
      <c r="G14" s="978"/>
      <c r="H14" s="970">
        <v>224</v>
      </c>
      <c r="I14" s="992">
        <v>224</v>
      </c>
      <c r="J14" s="1072"/>
    </row>
    <row r="15" spans="1:10" ht="12.75" customHeight="1">
      <c r="A15" s="846" t="s">
        <v>922</v>
      </c>
      <c r="B15" s="67"/>
      <c r="C15" s="978"/>
      <c r="D15" s="968"/>
      <c r="E15" s="978"/>
      <c r="F15" s="67" t="s">
        <v>548</v>
      </c>
      <c r="G15" s="978"/>
      <c r="H15" s="970">
        <v>0</v>
      </c>
      <c r="I15" s="992">
        <v>0</v>
      </c>
      <c r="J15" s="1072"/>
    </row>
    <row r="16" spans="1:10" ht="12.75" customHeight="1">
      <c r="A16" s="846" t="s">
        <v>923</v>
      </c>
      <c r="B16" s="67"/>
      <c r="C16" s="978"/>
      <c r="D16" s="968"/>
      <c r="E16" s="978"/>
      <c r="F16" s="67" t="s">
        <v>549</v>
      </c>
      <c r="G16" s="978"/>
      <c r="H16" s="970">
        <v>6202</v>
      </c>
      <c r="I16" s="992">
        <v>6194</v>
      </c>
      <c r="J16" s="1072"/>
    </row>
    <row r="17" spans="1:10" ht="12.75" customHeight="1" thickBot="1">
      <c r="A17" s="846" t="s">
        <v>924</v>
      </c>
      <c r="B17" s="77"/>
      <c r="C17" s="980"/>
      <c r="D17" s="971"/>
      <c r="E17" s="980"/>
      <c r="F17" s="67"/>
      <c r="G17" s="980"/>
      <c r="H17" s="993"/>
      <c r="I17" s="994"/>
      <c r="J17" s="1072"/>
    </row>
    <row r="18" spans="1:10" ht="15.75" customHeight="1" thickBot="1">
      <c r="A18" s="848" t="s">
        <v>925</v>
      </c>
      <c r="B18" s="116" t="s">
        <v>1070</v>
      </c>
      <c r="C18" s="981">
        <f>SUM(C6:C17)</f>
        <v>367048</v>
      </c>
      <c r="D18" s="981">
        <f>SUM(D6:D17)</f>
        <v>451078</v>
      </c>
      <c r="E18" s="981">
        <f>SUM(E6:E17)</f>
        <v>447581</v>
      </c>
      <c r="F18" s="116" t="s">
        <v>1071</v>
      </c>
      <c r="G18" s="995">
        <f>SUM(G6:G17)</f>
        <v>340692</v>
      </c>
      <c r="H18" s="995">
        <f>SUM(H6:H17)</f>
        <v>434965</v>
      </c>
      <c r="I18" s="996">
        <f>SUM(I6:I17)</f>
        <v>394012</v>
      </c>
      <c r="J18" s="1072"/>
    </row>
    <row r="19" spans="1:10" ht="12.75" customHeight="1">
      <c r="A19" s="849" t="s">
        <v>926</v>
      </c>
      <c r="B19" s="855" t="s">
        <v>1089</v>
      </c>
      <c r="C19" s="982">
        <v>2760</v>
      </c>
      <c r="D19" s="972"/>
      <c r="E19" s="982"/>
      <c r="F19" s="857" t="s">
        <v>1217</v>
      </c>
      <c r="G19" s="985"/>
      <c r="H19" s="997"/>
      <c r="I19" s="998"/>
      <c r="J19" s="1072"/>
    </row>
    <row r="20" spans="1:10" ht="12.75" customHeight="1">
      <c r="A20" s="850" t="s">
        <v>927</v>
      </c>
      <c r="B20" s="856" t="s">
        <v>1253</v>
      </c>
      <c r="C20" s="983"/>
      <c r="D20" s="973"/>
      <c r="E20" s="983"/>
      <c r="F20" s="857" t="s">
        <v>1218</v>
      </c>
      <c r="G20" s="984"/>
      <c r="H20" s="999"/>
      <c r="I20" s="1000"/>
      <c r="J20" s="1072"/>
    </row>
    <row r="21" spans="1:10" ht="12.75" customHeight="1">
      <c r="A21" s="851" t="s">
        <v>928</v>
      </c>
      <c r="B21" s="857" t="s">
        <v>1180</v>
      </c>
      <c r="C21" s="984"/>
      <c r="D21" s="974"/>
      <c r="E21" s="984"/>
      <c r="F21" s="857" t="s">
        <v>1256</v>
      </c>
      <c r="G21" s="984"/>
      <c r="H21" s="999"/>
      <c r="I21" s="1000"/>
      <c r="J21" s="1072"/>
    </row>
    <row r="22" spans="1:10" ht="12.75" customHeight="1">
      <c r="A22" s="851" t="s">
        <v>929</v>
      </c>
      <c r="B22" s="857" t="s">
        <v>1181</v>
      </c>
      <c r="C22" s="974">
        <v>2570</v>
      </c>
      <c r="D22" s="974">
        <v>31219</v>
      </c>
      <c r="E22" s="984"/>
      <c r="F22" s="857" t="s">
        <v>1086</v>
      </c>
      <c r="G22" s="984"/>
      <c r="H22" s="999">
        <v>0</v>
      </c>
      <c r="I22" s="1000">
        <v>0</v>
      </c>
      <c r="J22" s="1072"/>
    </row>
    <row r="23" spans="1:10" ht="12.75" customHeight="1">
      <c r="A23" s="851" t="s">
        <v>930</v>
      </c>
      <c r="B23" s="857" t="s">
        <v>1254</v>
      </c>
      <c r="C23" s="974"/>
      <c r="D23" s="974"/>
      <c r="E23" s="984"/>
      <c r="F23" s="858" t="s">
        <v>1219</v>
      </c>
      <c r="G23" s="985"/>
      <c r="H23" s="997"/>
      <c r="I23" s="1000"/>
      <c r="J23" s="1072"/>
    </row>
    <row r="24" spans="1:10" ht="27" customHeight="1">
      <c r="A24" s="851" t="s">
        <v>931</v>
      </c>
      <c r="B24" s="857" t="s">
        <v>1255</v>
      </c>
      <c r="C24" s="974"/>
      <c r="D24" s="974"/>
      <c r="E24" s="984"/>
      <c r="F24" s="857" t="s">
        <v>1257</v>
      </c>
      <c r="G24" s="984"/>
      <c r="H24" s="999"/>
      <c r="I24" s="1000"/>
      <c r="J24" s="1072"/>
    </row>
    <row r="25" spans="1:10" ht="24" customHeight="1">
      <c r="A25" s="852" t="s">
        <v>932</v>
      </c>
      <c r="B25" s="858" t="s">
        <v>1184</v>
      </c>
      <c r="C25" s="975"/>
      <c r="D25" s="975"/>
      <c r="E25" s="985"/>
      <c r="F25" s="843" t="s">
        <v>1220</v>
      </c>
      <c r="G25" s="1001"/>
      <c r="H25" s="969"/>
      <c r="I25" s="998"/>
      <c r="J25" s="1072"/>
    </row>
    <row r="26" spans="1:10" ht="12.75" customHeight="1">
      <c r="A26" s="851" t="s">
        <v>933</v>
      </c>
      <c r="B26" s="857" t="s">
        <v>1185</v>
      </c>
      <c r="C26" s="974"/>
      <c r="D26" s="974"/>
      <c r="E26" s="984"/>
      <c r="F26" s="844" t="s">
        <v>1221</v>
      </c>
      <c r="G26" s="978"/>
      <c r="H26" s="970"/>
      <c r="I26" s="1000"/>
      <c r="J26" s="1072"/>
    </row>
    <row r="27" spans="1:10" ht="12.75" customHeight="1">
      <c r="A27" s="845" t="s">
        <v>934</v>
      </c>
      <c r="B27" s="106"/>
      <c r="C27" s="967"/>
      <c r="D27" s="967"/>
      <c r="E27" s="986"/>
      <c r="F27" s="843" t="s">
        <v>1039</v>
      </c>
      <c r="G27" s="977"/>
      <c r="H27" s="990"/>
      <c r="I27" s="1002"/>
      <c r="J27" s="1072"/>
    </row>
    <row r="28" spans="1:10" ht="12.75" customHeight="1">
      <c r="A28" s="853" t="s">
        <v>935</v>
      </c>
      <c r="B28" s="77"/>
      <c r="C28" s="971"/>
      <c r="D28" s="971"/>
      <c r="E28" s="987"/>
      <c r="F28" s="77"/>
      <c r="G28" s="980"/>
      <c r="H28" s="993"/>
      <c r="I28" s="1003"/>
      <c r="J28" s="1072"/>
    </row>
    <row r="29" spans="1:10" ht="12.75" customHeight="1" thickBot="1">
      <c r="A29" s="854" t="s">
        <v>936</v>
      </c>
      <c r="B29" s="68"/>
      <c r="C29" s="976"/>
      <c r="D29" s="976"/>
      <c r="E29" s="988"/>
      <c r="F29" s="68"/>
      <c r="G29" s="1004"/>
      <c r="H29" s="1005"/>
      <c r="I29" s="1006"/>
      <c r="J29" s="1072"/>
    </row>
    <row r="30" spans="1:10" ht="15.75" customHeight="1" thickBot="1">
      <c r="A30" s="848" t="s">
        <v>937</v>
      </c>
      <c r="B30" s="116" t="s">
        <v>1264</v>
      </c>
      <c r="C30" s="981">
        <f>SUM(C21:C29)</f>
        <v>2570</v>
      </c>
      <c r="D30" s="981">
        <f>SUM(D21:D29)</f>
        <v>31219</v>
      </c>
      <c r="E30" s="981">
        <f>SUM(E21:E29)</f>
        <v>0</v>
      </c>
      <c r="F30" s="116" t="s">
        <v>1265</v>
      </c>
      <c r="G30" s="981">
        <f>SUM(G19:G29)</f>
        <v>0</v>
      </c>
      <c r="H30" s="1007">
        <f>SUM(H19:H29)</f>
        <v>0</v>
      </c>
      <c r="I30" s="1008">
        <f>SUM(I19:I29)</f>
        <v>0</v>
      </c>
      <c r="J30" s="1072"/>
    </row>
    <row r="31" spans="1:10" ht="21.75" thickBot="1">
      <c r="A31" s="848" t="s">
        <v>938</v>
      </c>
      <c r="B31" s="116" t="s">
        <v>829</v>
      </c>
      <c r="C31" s="981">
        <f>+C18+C19+C20+C30</f>
        <v>372378</v>
      </c>
      <c r="D31" s="981">
        <f>+D18+D19+D20+D30</f>
        <v>482297</v>
      </c>
      <c r="E31" s="981">
        <f>+E18+E19+E20+E30</f>
        <v>447581</v>
      </c>
      <c r="F31" s="116" t="s">
        <v>831</v>
      </c>
      <c r="G31" s="981">
        <f>+G18+G30</f>
        <v>340692</v>
      </c>
      <c r="H31" s="981">
        <f>+H18+H30</f>
        <v>434965</v>
      </c>
      <c r="I31" s="996">
        <f>+I18+I30</f>
        <v>394012</v>
      </c>
      <c r="J31" s="1072"/>
    </row>
    <row r="32" spans="1:10" ht="15.75" customHeight="1" thickBot="1">
      <c r="A32" s="848" t="s">
        <v>939</v>
      </c>
      <c r="B32" s="116" t="s">
        <v>820</v>
      </c>
      <c r="C32" s="989">
        <v>-32746</v>
      </c>
      <c r="D32" s="989"/>
      <c r="E32" s="989">
        <v>5683</v>
      </c>
      <c r="F32" s="116" t="s">
        <v>825</v>
      </c>
      <c r="G32" s="989">
        <v>-430</v>
      </c>
      <c r="H32" s="1009"/>
      <c r="I32" s="1010">
        <v>8236</v>
      </c>
      <c r="J32" s="1072"/>
    </row>
    <row r="33" spans="1:10" ht="18" customHeight="1" thickBot="1">
      <c r="A33" s="848" t="s">
        <v>940</v>
      </c>
      <c r="B33" s="859" t="s">
        <v>830</v>
      </c>
      <c r="C33" s="981">
        <f>+C31+C32</f>
        <v>339632</v>
      </c>
      <c r="D33" s="981">
        <f>+D31+D32</f>
        <v>482297</v>
      </c>
      <c r="E33" s="981">
        <f>+E31+E32</f>
        <v>453264</v>
      </c>
      <c r="F33" s="859" t="s">
        <v>832</v>
      </c>
      <c r="G33" s="981">
        <f>+G31+G32</f>
        <v>340262</v>
      </c>
      <c r="H33" s="981">
        <f>+H31+H32</f>
        <v>434965</v>
      </c>
      <c r="I33" s="996">
        <f>+I31+I32</f>
        <v>402248</v>
      </c>
      <c r="J33" s="1072"/>
    </row>
    <row r="34" spans="1:10" ht="18" customHeight="1" thickBot="1">
      <c r="A34" s="848" t="s">
        <v>941</v>
      </c>
      <c r="B34" s="116" t="s">
        <v>1104</v>
      </c>
      <c r="C34" s="981" t="str">
        <f>IF(((G18-C18)&gt;0),G18-C18,"----")</f>
        <v>----</v>
      </c>
      <c r="D34" s="981" t="str">
        <f>IF(((H18-D18)&gt;0),H18-D18,"----")</f>
        <v>----</v>
      </c>
      <c r="E34" s="981" t="str">
        <f>IF(((I18-E18)&gt;0),I18-E18,"----")</f>
        <v>----</v>
      </c>
      <c r="F34" s="116" t="s">
        <v>1105</v>
      </c>
      <c r="G34" s="981">
        <f>IF(((C18-G18)&gt;0),C18-G18,"----")</f>
        <v>26356</v>
      </c>
      <c r="H34" s="1007">
        <f>IF(((D18-H18)&gt;0),D18-H18,"----")</f>
        <v>16113</v>
      </c>
      <c r="I34" s="1008">
        <f>IF(((E18-I18)&gt;0),E18-I18,"----")</f>
        <v>53569</v>
      </c>
      <c r="J34" s="1072"/>
    </row>
    <row r="35" spans="1:10" ht="18" customHeight="1" thickBot="1">
      <c r="A35" s="848" t="s">
        <v>1042</v>
      </c>
      <c r="B35" s="116" t="s">
        <v>833</v>
      </c>
      <c r="C35" s="981">
        <f>IF(((G33-C33)&gt;0),G33-C33,"----")</f>
        <v>630</v>
      </c>
      <c r="D35" s="981" t="str">
        <f>IF(((H33-D33)&gt;0),H33-D33,"----")</f>
        <v>----</v>
      </c>
      <c r="E35" s="981" t="str">
        <f>IF(((I33-E33)&gt;0),I33-E33,"----")</f>
        <v>----</v>
      </c>
      <c r="F35" s="116" t="s">
        <v>834</v>
      </c>
      <c r="G35" s="981" t="str">
        <f>IF(((C33-G33)&gt;0),C33-G33,"----")</f>
        <v>----</v>
      </c>
      <c r="H35" s="981">
        <f>IF(((D33-H33)&gt;0),D33-H33,"----")</f>
        <v>47332</v>
      </c>
      <c r="I35" s="996">
        <f>IF(((E33-I33)&gt;0),E33-I33,"----")</f>
        <v>51016</v>
      </c>
      <c r="J35" s="1072"/>
    </row>
    <row r="37" spans="2:4" ht="15.75">
      <c r="B37" s="113"/>
      <c r="C37" s="113"/>
      <c r="D37" s="113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workbookViewId="0" topLeftCell="A1">
      <selection activeCell="C34" sqref="C34"/>
    </sheetView>
  </sheetViews>
  <sheetFormatPr defaultColWidth="9.00390625" defaultRowHeight="12.75"/>
  <cols>
    <col min="1" max="1" width="71.125" style="740" customWidth="1"/>
    <col min="2" max="2" width="6.125" style="766" customWidth="1"/>
    <col min="3" max="3" width="18.00390625" style="739" customWidth="1"/>
    <col min="4" max="16384" width="9.375" style="739" customWidth="1"/>
  </cols>
  <sheetData>
    <row r="1" spans="1:3" ht="32.25" customHeight="1">
      <c r="A1" s="1204" t="s">
        <v>757</v>
      </c>
      <c r="B1" s="1204"/>
      <c r="C1" s="1204"/>
    </row>
    <row r="2" spans="1:3" ht="15.75">
      <c r="A2" s="1205" t="s">
        <v>813</v>
      </c>
      <c r="B2" s="1205"/>
      <c r="C2" s="1205"/>
    </row>
    <row r="4" spans="2:3" ht="13.5" thickBot="1">
      <c r="B4" s="1206" t="s">
        <v>273</v>
      </c>
      <c r="C4" s="1206"/>
    </row>
    <row r="5" spans="1:3" s="741" customFormat="1" ht="31.5" customHeight="1">
      <c r="A5" s="1207" t="s">
        <v>758</v>
      </c>
      <c r="B5" s="1209" t="s">
        <v>275</v>
      </c>
      <c r="C5" s="1211" t="s">
        <v>759</v>
      </c>
    </row>
    <row r="6" spans="1:3" s="741" customFormat="1" ht="12.75">
      <c r="A6" s="1208"/>
      <c r="B6" s="1210"/>
      <c r="C6" s="1212"/>
    </row>
    <row r="7" spans="1:3" s="745" customFormat="1" ht="13.5" thickBot="1">
      <c r="A7" s="742" t="s">
        <v>760</v>
      </c>
      <c r="B7" s="743" t="s">
        <v>761</v>
      </c>
      <c r="C7" s="744" t="s">
        <v>762</v>
      </c>
    </row>
    <row r="8" spans="1:3" ht="15.75" customHeight="1">
      <c r="A8" s="746" t="s">
        <v>763</v>
      </c>
      <c r="B8" s="747" t="s">
        <v>281</v>
      </c>
      <c r="C8" s="748">
        <v>796071</v>
      </c>
    </row>
    <row r="9" spans="1:3" ht="15.75" customHeight="1">
      <c r="A9" s="749" t="s">
        <v>764</v>
      </c>
      <c r="B9" s="750" t="s">
        <v>283</v>
      </c>
      <c r="C9" s="751">
        <v>18883</v>
      </c>
    </row>
    <row r="10" spans="1:3" ht="15.75" customHeight="1">
      <c r="A10" s="749" t="s">
        <v>765</v>
      </c>
      <c r="B10" s="750" t="s">
        <v>285</v>
      </c>
      <c r="C10" s="751"/>
    </row>
    <row r="11" spans="1:3" ht="15.75" customHeight="1">
      <c r="A11" s="752" t="s">
        <v>766</v>
      </c>
      <c r="B11" s="750" t="s">
        <v>287</v>
      </c>
      <c r="C11" s="753">
        <f>SUM(C8:C10)</f>
        <v>814954</v>
      </c>
    </row>
    <row r="12" spans="1:3" ht="15.75" customHeight="1">
      <c r="A12" s="752" t="s">
        <v>767</v>
      </c>
      <c r="B12" s="750" t="s">
        <v>289</v>
      </c>
      <c r="C12" s="753">
        <f>SUM(C13:C14)</f>
        <v>27146</v>
      </c>
    </row>
    <row r="13" spans="1:3" ht="15.75" customHeight="1">
      <c r="A13" s="749" t="s">
        <v>768</v>
      </c>
      <c r="B13" s="750" t="s">
        <v>291</v>
      </c>
      <c r="C13" s="751">
        <v>25096</v>
      </c>
    </row>
    <row r="14" spans="1:3" ht="15.75" customHeight="1">
      <c r="A14" s="749" t="s">
        <v>769</v>
      </c>
      <c r="B14" s="750" t="s">
        <v>293</v>
      </c>
      <c r="C14" s="751">
        <v>2050</v>
      </c>
    </row>
    <row r="15" spans="1:3" ht="15.75" customHeight="1">
      <c r="A15" s="752" t="s">
        <v>770</v>
      </c>
      <c r="B15" s="750" t="s">
        <v>295</v>
      </c>
      <c r="C15" s="753">
        <f>SUM(C16:C17)</f>
        <v>0</v>
      </c>
    </row>
    <row r="16" spans="1:3" s="754" customFormat="1" ht="15.75" customHeight="1">
      <c r="A16" s="749" t="s">
        <v>771</v>
      </c>
      <c r="B16" s="750" t="s">
        <v>296</v>
      </c>
      <c r="C16" s="751"/>
    </row>
    <row r="17" spans="1:3" ht="15.75" customHeight="1">
      <c r="A17" s="749" t="s">
        <v>772</v>
      </c>
      <c r="B17" s="750" t="s">
        <v>922</v>
      </c>
      <c r="C17" s="751"/>
    </row>
    <row r="18" spans="1:3" ht="15.75" customHeight="1">
      <c r="A18" s="755" t="s">
        <v>773</v>
      </c>
      <c r="B18" s="750" t="s">
        <v>923</v>
      </c>
      <c r="C18" s="753">
        <f>C12+C15</f>
        <v>27146</v>
      </c>
    </row>
    <row r="19" spans="1:3" ht="15.75" customHeight="1">
      <c r="A19" s="756" t="s">
        <v>774</v>
      </c>
      <c r="B19" s="750" t="s">
        <v>924</v>
      </c>
      <c r="C19" s="757">
        <f>SUM(C20:C23)</f>
        <v>0</v>
      </c>
    </row>
    <row r="20" spans="1:3" ht="15.75" customHeight="1">
      <c r="A20" s="749" t="s">
        <v>775</v>
      </c>
      <c r="B20" s="750" t="s">
        <v>925</v>
      </c>
      <c r="C20" s="751"/>
    </row>
    <row r="21" spans="1:3" ht="15.75" customHeight="1">
      <c r="A21" s="749" t="s">
        <v>776</v>
      </c>
      <c r="B21" s="750" t="s">
        <v>926</v>
      </c>
      <c r="C21" s="751"/>
    </row>
    <row r="22" spans="1:3" ht="15.75" customHeight="1">
      <c r="A22" s="749" t="s">
        <v>777</v>
      </c>
      <c r="B22" s="750" t="s">
        <v>927</v>
      </c>
      <c r="C22" s="751"/>
    </row>
    <row r="23" spans="1:3" ht="15.75" customHeight="1">
      <c r="A23" s="749" t="s">
        <v>778</v>
      </c>
      <c r="B23" s="750" t="s">
        <v>928</v>
      </c>
      <c r="C23" s="751"/>
    </row>
    <row r="24" spans="1:3" ht="15.75" customHeight="1">
      <c r="A24" s="756" t="s">
        <v>779</v>
      </c>
      <c r="B24" s="750" t="s">
        <v>929</v>
      </c>
      <c r="C24" s="757">
        <f>C25+C26+C27+C28</f>
        <v>2120</v>
      </c>
    </row>
    <row r="25" spans="1:3" ht="15.75" customHeight="1">
      <c r="A25" s="749" t="s">
        <v>780</v>
      </c>
      <c r="B25" s="750" t="s">
        <v>930</v>
      </c>
      <c r="C25" s="751"/>
    </row>
    <row r="26" spans="1:3" ht="15.75" customHeight="1">
      <c r="A26" s="749" t="s">
        <v>781</v>
      </c>
      <c r="B26" s="750" t="s">
        <v>931</v>
      </c>
      <c r="C26" s="751"/>
    </row>
    <row r="27" spans="1:3" ht="15.75" customHeight="1">
      <c r="A27" s="749" t="s">
        <v>782</v>
      </c>
      <c r="B27" s="750" t="s">
        <v>932</v>
      </c>
      <c r="C27" s="751">
        <v>1094</v>
      </c>
    </row>
    <row r="28" spans="1:3" ht="15.75" customHeight="1">
      <c r="A28" s="749" t="s">
        <v>783</v>
      </c>
      <c r="B28" s="750" t="s">
        <v>933</v>
      </c>
      <c r="C28" s="758">
        <f>SUM(C29:C32)</f>
        <v>1026</v>
      </c>
    </row>
    <row r="29" spans="1:3" ht="15.75" customHeight="1">
      <c r="A29" s="759" t="s">
        <v>784</v>
      </c>
      <c r="B29" s="750" t="s">
        <v>934</v>
      </c>
      <c r="C29" s="751">
        <v>829</v>
      </c>
    </row>
    <row r="30" spans="1:3" ht="15.75" customHeight="1">
      <c r="A30" s="760" t="s">
        <v>785</v>
      </c>
      <c r="B30" s="750" t="s">
        <v>935</v>
      </c>
      <c r="C30" s="751"/>
    </row>
    <row r="31" spans="1:3" ht="15.75" customHeight="1">
      <c r="A31" s="760" t="s">
        <v>786</v>
      </c>
      <c r="B31" s="750" t="s">
        <v>936</v>
      </c>
      <c r="C31" s="751"/>
    </row>
    <row r="32" spans="1:3" ht="15.75" customHeight="1">
      <c r="A32" s="760" t="s">
        <v>787</v>
      </c>
      <c r="B32" s="750" t="s">
        <v>937</v>
      </c>
      <c r="C32" s="751">
        <v>197</v>
      </c>
    </row>
    <row r="33" spans="1:3" ht="15.75" customHeight="1">
      <c r="A33" s="756" t="s">
        <v>788</v>
      </c>
      <c r="B33" s="750" t="s">
        <v>938</v>
      </c>
      <c r="C33" s="761">
        <v>5683</v>
      </c>
    </row>
    <row r="34" spans="1:3" ht="15.75" customHeight="1">
      <c r="A34" s="755" t="s">
        <v>789</v>
      </c>
      <c r="B34" s="750" t="s">
        <v>939</v>
      </c>
      <c r="C34" s="753">
        <f>C19+C24+C33</f>
        <v>7803</v>
      </c>
    </row>
    <row r="35" spans="1:3" ht="15.75" customHeight="1" thickBot="1">
      <c r="A35" s="762" t="s">
        <v>790</v>
      </c>
      <c r="B35" s="763" t="s">
        <v>940</v>
      </c>
      <c r="C35" s="764">
        <f>C11+C18+C34</f>
        <v>849903</v>
      </c>
    </row>
    <row r="36" spans="1:5" ht="15.75">
      <c r="A36" s="733"/>
      <c r="B36" s="734"/>
      <c r="C36" s="735"/>
      <c r="D36" s="735"/>
      <c r="E36" s="735"/>
    </row>
    <row r="37" spans="1:5" ht="15.75">
      <c r="A37" s="733"/>
      <c r="B37" s="734"/>
      <c r="C37" s="735"/>
      <c r="D37" s="735"/>
      <c r="E37" s="735"/>
    </row>
    <row r="38" spans="1:5" ht="15.75">
      <c r="A38" s="734"/>
      <c r="B38" s="734"/>
      <c r="C38" s="735"/>
      <c r="D38" s="735"/>
      <c r="E38" s="735"/>
    </row>
    <row r="39" spans="1:5" ht="15.75">
      <c r="A39" s="1203"/>
      <c r="B39" s="1203"/>
      <c r="C39" s="1203"/>
      <c r="D39" s="765"/>
      <c r="E39" s="765"/>
    </row>
    <row r="40" spans="1:5" ht="15.75">
      <c r="A40" s="1203"/>
      <c r="B40" s="1203"/>
      <c r="C40" s="1203"/>
      <c r="D40" s="765"/>
      <c r="E40" s="765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……/2013. (……)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B44" sqref="B44"/>
    </sheetView>
  </sheetViews>
  <sheetFormatPr defaultColWidth="12.00390625" defaultRowHeight="12.75"/>
  <cols>
    <col min="1" max="1" width="49.625" style="687" customWidth="1"/>
    <col min="2" max="2" width="6.875" style="687" customWidth="1"/>
    <col min="3" max="3" width="17.125" style="687" customWidth="1"/>
    <col min="4" max="4" width="19.125" style="687" customWidth="1"/>
    <col min="5" max="16384" width="12.00390625" style="687" customWidth="1"/>
  </cols>
  <sheetData>
    <row r="1" spans="1:4" ht="48" customHeight="1">
      <c r="A1" s="1188" t="s">
        <v>814</v>
      </c>
      <c r="B1" s="1189"/>
      <c r="C1" s="1189"/>
      <c r="D1" s="1189"/>
    </row>
    <row r="2" ht="16.5" thickBot="1"/>
    <row r="3" spans="1:4" ht="43.5" customHeight="1" thickBot="1">
      <c r="A3" s="767" t="s">
        <v>971</v>
      </c>
      <c r="B3" s="768" t="s">
        <v>275</v>
      </c>
      <c r="C3" s="769" t="s">
        <v>791</v>
      </c>
      <c r="D3" s="770" t="s">
        <v>792</v>
      </c>
    </row>
    <row r="4" spans="1:4" ht="15.75" customHeight="1">
      <c r="A4" s="771" t="s">
        <v>793</v>
      </c>
      <c r="B4" s="772" t="s">
        <v>913</v>
      </c>
      <c r="C4" s="773"/>
      <c r="D4" s="774"/>
    </row>
    <row r="5" spans="1:4" ht="15.75" customHeight="1">
      <c r="A5" s="775" t="s">
        <v>794</v>
      </c>
      <c r="B5" s="776" t="s">
        <v>914</v>
      </c>
      <c r="C5" s="777"/>
      <c r="D5" s="778"/>
    </row>
    <row r="6" spans="1:4" ht="15.75" customHeight="1">
      <c r="A6" s="775" t="s">
        <v>795</v>
      </c>
      <c r="B6" s="776" t="s">
        <v>915</v>
      </c>
      <c r="C6" s="777"/>
      <c r="D6" s="778"/>
    </row>
    <row r="7" spans="1:4" ht="15.75" customHeight="1">
      <c r="A7" s="775" t="s">
        <v>796</v>
      </c>
      <c r="B7" s="776" t="s">
        <v>916</v>
      </c>
      <c r="C7" s="777"/>
      <c r="D7" s="778"/>
    </row>
    <row r="8" spans="1:4" ht="15.75" customHeight="1">
      <c r="A8" s="775" t="s">
        <v>797</v>
      </c>
      <c r="B8" s="776" t="s">
        <v>917</v>
      </c>
      <c r="C8" s="777"/>
      <c r="D8" s="778"/>
    </row>
    <row r="9" spans="1:4" ht="15.75" customHeight="1">
      <c r="A9" s="775" t="s">
        <v>798</v>
      </c>
      <c r="B9" s="776" t="s">
        <v>918</v>
      </c>
      <c r="C9" s="777"/>
      <c r="D9" s="778"/>
    </row>
    <row r="10" spans="1:4" ht="15.75" customHeight="1">
      <c r="A10" s="775" t="s">
        <v>799</v>
      </c>
      <c r="B10" s="776" t="s">
        <v>919</v>
      </c>
      <c r="C10" s="777"/>
      <c r="D10" s="778"/>
    </row>
    <row r="11" spans="1:4" ht="15.75" customHeight="1">
      <c r="A11" s="775" t="s">
        <v>800</v>
      </c>
      <c r="B11" s="776" t="s">
        <v>920</v>
      </c>
      <c r="C11" s="777"/>
      <c r="D11" s="778"/>
    </row>
    <row r="12" spans="1:4" ht="15.75" customHeight="1">
      <c r="A12" s="779"/>
      <c r="B12" s="776" t="s">
        <v>921</v>
      </c>
      <c r="C12" s="777"/>
      <c r="D12" s="778"/>
    </row>
    <row r="13" spans="1:4" ht="15.75" customHeight="1">
      <c r="A13" s="779"/>
      <c r="B13" s="776" t="s">
        <v>922</v>
      </c>
      <c r="C13" s="777"/>
      <c r="D13" s="778"/>
    </row>
    <row r="14" spans="1:4" ht="15.75" customHeight="1">
      <c r="A14" s="779"/>
      <c r="B14" s="776" t="s">
        <v>923</v>
      </c>
      <c r="C14" s="777"/>
      <c r="D14" s="778"/>
    </row>
    <row r="15" spans="1:4" ht="15.75" customHeight="1">
      <c r="A15" s="779"/>
      <c r="B15" s="776" t="s">
        <v>924</v>
      </c>
      <c r="C15" s="777"/>
      <c r="D15" s="778"/>
    </row>
    <row r="16" spans="1:4" ht="15.75" customHeight="1">
      <c r="A16" s="779"/>
      <c r="B16" s="776" t="s">
        <v>925</v>
      </c>
      <c r="C16" s="777"/>
      <c r="D16" s="778"/>
    </row>
    <row r="17" spans="1:4" ht="15.75" customHeight="1">
      <c r="A17" s="779"/>
      <c r="B17" s="776" t="s">
        <v>926</v>
      </c>
      <c r="C17" s="777"/>
      <c r="D17" s="778"/>
    </row>
    <row r="18" spans="1:4" ht="15.75" customHeight="1">
      <c r="A18" s="779"/>
      <c r="B18" s="776" t="s">
        <v>927</v>
      </c>
      <c r="C18" s="777"/>
      <c r="D18" s="778"/>
    </row>
    <row r="19" spans="1:4" ht="15.75" customHeight="1">
      <c r="A19" s="779"/>
      <c r="B19" s="776" t="s">
        <v>928</v>
      </c>
      <c r="C19" s="777"/>
      <c r="D19" s="778"/>
    </row>
    <row r="20" spans="1:4" ht="15.75" customHeight="1">
      <c r="A20" s="779"/>
      <c r="B20" s="776" t="s">
        <v>929</v>
      </c>
      <c r="C20" s="777"/>
      <c r="D20" s="778"/>
    </row>
    <row r="21" spans="1:4" ht="15.75" customHeight="1">
      <c r="A21" s="779"/>
      <c r="B21" s="776" t="s">
        <v>930</v>
      </c>
      <c r="C21" s="777"/>
      <c r="D21" s="778"/>
    </row>
    <row r="22" spans="1:4" ht="15.75" customHeight="1">
      <c r="A22" s="779"/>
      <c r="B22" s="776" t="s">
        <v>931</v>
      </c>
      <c r="C22" s="777"/>
      <c r="D22" s="778"/>
    </row>
    <row r="23" spans="1:4" ht="15.75" customHeight="1">
      <c r="A23" s="779"/>
      <c r="B23" s="776" t="s">
        <v>932</v>
      </c>
      <c r="C23" s="777"/>
      <c r="D23" s="778"/>
    </row>
    <row r="24" spans="1:4" ht="15.75" customHeight="1">
      <c r="A24" s="779"/>
      <c r="B24" s="776" t="s">
        <v>933</v>
      </c>
      <c r="C24" s="777"/>
      <c r="D24" s="778"/>
    </row>
    <row r="25" spans="1:4" ht="15.75" customHeight="1">
      <c r="A25" s="779"/>
      <c r="B25" s="776" t="s">
        <v>934</v>
      </c>
      <c r="C25" s="777"/>
      <c r="D25" s="778"/>
    </row>
    <row r="26" spans="1:4" ht="15.75" customHeight="1">
      <c r="A26" s="779"/>
      <c r="B26" s="776" t="s">
        <v>935</v>
      </c>
      <c r="C26" s="777"/>
      <c r="D26" s="778"/>
    </row>
    <row r="27" spans="1:4" ht="15.75" customHeight="1">
      <c r="A27" s="779"/>
      <c r="B27" s="776" t="s">
        <v>936</v>
      </c>
      <c r="C27" s="777"/>
      <c r="D27" s="778"/>
    </row>
    <row r="28" spans="1:4" ht="15.75" customHeight="1">
      <c r="A28" s="779"/>
      <c r="B28" s="776" t="s">
        <v>937</v>
      </c>
      <c r="C28" s="777"/>
      <c r="D28" s="778"/>
    </row>
    <row r="29" spans="1:4" ht="15.75" customHeight="1">
      <c r="A29" s="779"/>
      <c r="B29" s="776" t="s">
        <v>938</v>
      </c>
      <c r="C29" s="777"/>
      <c r="D29" s="778"/>
    </row>
    <row r="30" spans="1:4" ht="15.75" customHeight="1">
      <c r="A30" s="779"/>
      <c r="B30" s="776" t="s">
        <v>939</v>
      </c>
      <c r="C30" s="777"/>
      <c r="D30" s="778"/>
    </row>
    <row r="31" spans="1:4" ht="15.75" customHeight="1">
      <c r="A31" s="779"/>
      <c r="B31" s="776" t="s">
        <v>940</v>
      </c>
      <c r="C31" s="777"/>
      <c r="D31" s="778"/>
    </row>
    <row r="32" spans="1:4" ht="15.75" customHeight="1">
      <c r="A32" s="779"/>
      <c r="B32" s="776" t="s">
        <v>941</v>
      </c>
      <c r="C32" s="777"/>
      <c r="D32" s="778"/>
    </row>
    <row r="33" spans="1:4" ht="15.75" customHeight="1">
      <c r="A33" s="779"/>
      <c r="B33" s="776" t="s">
        <v>1042</v>
      </c>
      <c r="C33" s="777"/>
      <c r="D33" s="778"/>
    </row>
    <row r="34" spans="1:4" ht="15.75" customHeight="1">
      <c r="A34" s="779"/>
      <c r="B34" s="776" t="s">
        <v>1043</v>
      </c>
      <c r="C34" s="777"/>
      <c r="D34" s="778"/>
    </row>
    <row r="35" spans="1:4" ht="15.75" customHeight="1">
      <c r="A35" s="779"/>
      <c r="B35" s="776" t="s">
        <v>1044</v>
      </c>
      <c r="C35" s="777"/>
      <c r="D35" s="778"/>
    </row>
    <row r="36" spans="1:4" ht="15.75" customHeight="1" thickBot="1">
      <c r="A36" s="780"/>
      <c r="B36" s="781" t="s">
        <v>1045</v>
      </c>
      <c r="C36" s="782"/>
      <c r="D36" s="783"/>
    </row>
    <row r="37" spans="1:6" ht="15.75" customHeight="1" thickBot="1">
      <c r="A37" s="1213" t="s">
        <v>947</v>
      </c>
      <c r="B37" s="1214"/>
      <c r="C37" s="784"/>
      <c r="D37" s="785">
        <f>IF((SUM(D4:D36)=0),"",SUM(D4:D36))</f>
      </c>
      <c r="F37" s="786"/>
    </row>
    <row r="39" spans="1:4" ht="15.75">
      <c r="A39" s="733"/>
      <c r="B39" s="734"/>
      <c r="C39" s="1215"/>
      <c r="D39" s="1215"/>
    </row>
    <row r="40" spans="1:4" ht="15.75">
      <c r="A40" s="733"/>
      <c r="B40" s="734"/>
      <c r="C40" s="736"/>
      <c r="D40" s="736"/>
    </row>
    <row r="41" spans="1:4" ht="15.75">
      <c r="A41" s="734"/>
      <c r="B41" s="734"/>
      <c r="C41" s="1215"/>
      <c r="D41" s="1215"/>
    </row>
    <row r="42" spans="1:2" ht="15.75">
      <c r="A42" s="765"/>
      <c r="B42" s="765"/>
    </row>
    <row r="43" spans="1:3" ht="15.75">
      <c r="A43" s="765"/>
      <c r="B43" s="765"/>
      <c r="C43" s="765"/>
    </row>
  </sheetData>
  <sheetProtection sheet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dőlt"7.3. tájékoztató tábla a ……/2013.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44" sqref="B44"/>
    </sheetView>
  </sheetViews>
  <sheetFormatPr defaultColWidth="12.00390625" defaultRowHeight="12.75"/>
  <cols>
    <col min="1" max="1" width="51.50390625" style="687" customWidth="1"/>
    <col min="2" max="2" width="6.875" style="687" customWidth="1"/>
    <col min="3" max="3" width="17.125" style="687" customWidth="1"/>
    <col min="4" max="4" width="19.125" style="687" customWidth="1"/>
    <col min="5" max="16384" width="12.00390625" style="687" customWidth="1"/>
  </cols>
  <sheetData>
    <row r="1" spans="1:4" ht="48.75" customHeight="1">
      <c r="A1" s="1216" t="s">
        <v>815</v>
      </c>
      <c r="B1" s="1217"/>
      <c r="C1" s="1217"/>
      <c r="D1" s="1217"/>
    </row>
    <row r="2" ht="16.5" thickBot="1"/>
    <row r="3" spans="1:4" ht="43.5" customHeight="1" thickBot="1">
      <c r="A3" s="787" t="s">
        <v>801</v>
      </c>
      <c r="B3" s="768" t="s">
        <v>275</v>
      </c>
      <c r="C3" s="788" t="s">
        <v>791</v>
      </c>
      <c r="D3" s="789" t="s">
        <v>792</v>
      </c>
    </row>
    <row r="4" spans="1:4" ht="15.75" customHeight="1">
      <c r="A4" s="771" t="s">
        <v>802</v>
      </c>
      <c r="B4" s="772" t="s">
        <v>913</v>
      </c>
      <c r="C4" s="773"/>
      <c r="D4" s="774"/>
    </row>
    <row r="5" spans="1:4" ht="15.75" customHeight="1">
      <c r="A5" s="775" t="s">
        <v>803</v>
      </c>
      <c r="B5" s="776" t="s">
        <v>914</v>
      </c>
      <c r="C5" s="777"/>
      <c r="D5" s="778"/>
    </row>
    <row r="6" spans="1:4" ht="15.75" customHeight="1">
      <c r="A6" s="775" t="s">
        <v>804</v>
      </c>
      <c r="B6" s="776" t="s">
        <v>915</v>
      </c>
      <c r="C6" s="777"/>
      <c r="D6" s="778"/>
    </row>
    <row r="7" spans="1:4" ht="15.75" customHeight="1">
      <c r="A7" s="775" t="s">
        <v>805</v>
      </c>
      <c r="B7" s="776" t="s">
        <v>916</v>
      </c>
      <c r="C7" s="777"/>
      <c r="D7" s="778"/>
    </row>
    <row r="8" spans="1:4" ht="15.75" customHeight="1">
      <c r="A8" s="775"/>
      <c r="B8" s="776" t="s">
        <v>917</v>
      </c>
      <c r="C8" s="777"/>
      <c r="D8" s="778"/>
    </row>
    <row r="9" spans="1:4" ht="15.75" customHeight="1">
      <c r="A9" s="775"/>
      <c r="B9" s="776" t="s">
        <v>918</v>
      </c>
      <c r="C9" s="777"/>
      <c r="D9" s="778"/>
    </row>
    <row r="10" spans="1:4" ht="15.75" customHeight="1">
      <c r="A10" s="775"/>
      <c r="B10" s="776" t="s">
        <v>919</v>
      </c>
      <c r="C10" s="777"/>
      <c r="D10" s="778"/>
    </row>
    <row r="11" spans="1:4" ht="15.75" customHeight="1">
      <c r="A11" s="775"/>
      <c r="B11" s="776" t="s">
        <v>920</v>
      </c>
      <c r="C11" s="777"/>
      <c r="D11" s="778"/>
    </row>
    <row r="12" spans="1:4" ht="15.75" customHeight="1">
      <c r="A12" s="775"/>
      <c r="B12" s="776" t="s">
        <v>921</v>
      </c>
      <c r="C12" s="777"/>
      <c r="D12" s="778"/>
    </row>
    <row r="13" spans="1:4" ht="15.75" customHeight="1">
      <c r="A13" s="775"/>
      <c r="B13" s="776" t="s">
        <v>922</v>
      </c>
      <c r="C13" s="777"/>
      <c r="D13" s="778"/>
    </row>
    <row r="14" spans="1:4" ht="15.75" customHeight="1">
      <c r="A14" s="775"/>
      <c r="B14" s="776" t="s">
        <v>923</v>
      </c>
      <c r="C14" s="777"/>
      <c r="D14" s="778"/>
    </row>
    <row r="15" spans="1:4" ht="15.75" customHeight="1">
      <c r="A15" s="775"/>
      <c r="B15" s="776" t="s">
        <v>924</v>
      </c>
      <c r="C15" s="777"/>
      <c r="D15" s="778"/>
    </row>
    <row r="16" spans="1:4" ht="15.75" customHeight="1">
      <c r="A16" s="775"/>
      <c r="B16" s="776" t="s">
        <v>925</v>
      </c>
      <c r="C16" s="777"/>
      <c r="D16" s="778"/>
    </row>
    <row r="17" spans="1:4" ht="15.75" customHeight="1">
      <c r="A17" s="775"/>
      <c r="B17" s="776" t="s">
        <v>926</v>
      </c>
      <c r="C17" s="777"/>
      <c r="D17" s="778"/>
    </row>
    <row r="18" spans="1:4" ht="15.75" customHeight="1">
      <c r="A18" s="775"/>
      <c r="B18" s="776" t="s">
        <v>927</v>
      </c>
      <c r="C18" s="777"/>
      <c r="D18" s="778"/>
    </row>
    <row r="19" spans="1:4" ht="15.75" customHeight="1">
      <c r="A19" s="775"/>
      <c r="B19" s="776" t="s">
        <v>928</v>
      </c>
      <c r="C19" s="777"/>
      <c r="D19" s="778"/>
    </row>
    <row r="20" spans="1:4" ht="15.75" customHeight="1">
      <c r="A20" s="775"/>
      <c r="B20" s="776" t="s">
        <v>929</v>
      </c>
      <c r="C20" s="777"/>
      <c r="D20" s="778"/>
    </row>
    <row r="21" spans="1:4" ht="15.75" customHeight="1">
      <c r="A21" s="775"/>
      <c r="B21" s="776" t="s">
        <v>930</v>
      </c>
      <c r="C21" s="777"/>
      <c r="D21" s="778"/>
    </row>
    <row r="22" spans="1:4" ht="15.75" customHeight="1">
      <c r="A22" s="775"/>
      <c r="B22" s="776" t="s">
        <v>931</v>
      </c>
      <c r="C22" s="777"/>
      <c r="D22" s="778"/>
    </row>
    <row r="23" spans="1:4" ht="15.75" customHeight="1">
      <c r="A23" s="775"/>
      <c r="B23" s="776" t="s">
        <v>932</v>
      </c>
      <c r="C23" s="777"/>
      <c r="D23" s="778"/>
    </row>
    <row r="24" spans="1:4" ht="15.75" customHeight="1">
      <c r="A24" s="775"/>
      <c r="B24" s="776" t="s">
        <v>933</v>
      </c>
      <c r="C24" s="777"/>
      <c r="D24" s="778"/>
    </row>
    <row r="25" spans="1:4" ht="15.75" customHeight="1">
      <c r="A25" s="775"/>
      <c r="B25" s="776" t="s">
        <v>934</v>
      </c>
      <c r="C25" s="777"/>
      <c r="D25" s="778"/>
    </row>
    <row r="26" spans="1:4" ht="15.75" customHeight="1">
      <c r="A26" s="775"/>
      <c r="B26" s="776" t="s">
        <v>935</v>
      </c>
      <c r="C26" s="777"/>
      <c r="D26" s="778"/>
    </row>
    <row r="27" spans="1:4" ht="15.75" customHeight="1">
      <c r="A27" s="775"/>
      <c r="B27" s="776" t="s">
        <v>936</v>
      </c>
      <c r="C27" s="777"/>
      <c r="D27" s="778"/>
    </row>
    <row r="28" spans="1:4" ht="15.75" customHeight="1">
      <c r="A28" s="775"/>
      <c r="B28" s="776" t="s">
        <v>937</v>
      </c>
      <c r="C28" s="777"/>
      <c r="D28" s="778"/>
    </row>
    <row r="29" spans="1:4" ht="15.75" customHeight="1">
      <c r="A29" s="775"/>
      <c r="B29" s="776" t="s">
        <v>938</v>
      </c>
      <c r="C29" s="777"/>
      <c r="D29" s="778"/>
    </row>
    <row r="30" spans="1:4" ht="15.75" customHeight="1">
      <c r="A30" s="775"/>
      <c r="B30" s="776" t="s">
        <v>939</v>
      </c>
      <c r="C30" s="777"/>
      <c r="D30" s="778"/>
    </row>
    <row r="31" spans="1:4" ht="15.75" customHeight="1">
      <c r="A31" s="775"/>
      <c r="B31" s="776" t="s">
        <v>940</v>
      </c>
      <c r="C31" s="777"/>
      <c r="D31" s="778"/>
    </row>
    <row r="32" spans="1:4" ht="15.75" customHeight="1">
      <c r="A32" s="775"/>
      <c r="B32" s="776" t="s">
        <v>941</v>
      </c>
      <c r="C32" s="777"/>
      <c r="D32" s="778"/>
    </row>
    <row r="33" spans="1:4" ht="15.75" customHeight="1">
      <c r="A33" s="775"/>
      <c r="B33" s="776" t="s">
        <v>1042</v>
      </c>
      <c r="C33" s="777"/>
      <c r="D33" s="778"/>
    </row>
    <row r="34" spans="1:4" ht="15.75" customHeight="1">
      <c r="A34" s="775"/>
      <c r="B34" s="776" t="s">
        <v>1043</v>
      </c>
      <c r="C34" s="777"/>
      <c r="D34" s="778"/>
    </row>
    <row r="35" spans="1:4" ht="15.75" customHeight="1">
      <c r="A35" s="775"/>
      <c r="B35" s="776" t="s">
        <v>1044</v>
      </c>
      <c r="C35" s="777"/>
      <c r="D35" s="778"/>
    </row>
    <row r="36" spans="1:4" ht="15.75" customHeight="1" thickBot="1">
      <c r="A36" s="790"/>
      <c r="B36" s="791" t="s">
        <v>1045</v>
      </c>
      <c r="C36" s="792"/>
      <c r="D36" s="793"/>
    </row>
    <row r="37" spans="1:6" ht="15.75" customHeight="1" thickBot="1">
      <c r="A37" s="1218" t="s">
        <v>947</v>
      </c>
      <c r="B37" s="1219"/>
      <c r="C37" s="784"/>
      <c r="D37" s="785">
        <f>IF((SUM(D4:D36)=0),"",SUM(D4:D36))</f>
      </c>
      <c r="F37" s="794"/>
    </row>
  </sheetData>
  <sheetProtection sheet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……/2013.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44" sqref="B44"/>
    </sheetView>
  </sheetViews>
  <sheetFormatPr defaultColWidth="9.00390625" defaultRowHeight="12.75"/>
  <cols>
    <col min="2" max="2" width="58.375" style="0" customWidth="1"/>
    <col min="3" max="5" width="25.00390625" style="0" customWidth="1"/>
  </cols>
  <sheetData>
    <row r="1" spans="1:5" ht="15">
      <c r="A1" s="1220" t="s">
        <v>867</v>
      </c>
      <c r="B1" s="1220"/>
      <c r="C1" s="1220"/>
      <c r="D1" s="1220"/>
      <c r="E1" s="1220"/>
    </row>
    <row r="2" ht="12.75">
      <c r="A2" s="950"/>
    </row>
    <row r="3" spans="1:5" ht="33" customHeight="1">
      <c r="A3" s="1221" t="s">
        <v>868</v>
      </c>
      <c r="B3" s="1221"/>
      <c r="C3" s="1221"/>
      <c r="D3" s="1221"/>
      <c r="E3" s="1221"/>
    </row>
    <row r="4" ht="16.5" thickBot="1">
      <c r="A4" s="951"/>
    </row>
    <row r="5" spans="1:5" ht="79.5" thickBot="1">
      <c r="A5" s="952" t="s">
        <v>275</v>
      </c>
      <c r="B5" s="953" t="s">
        <v>869</v>
      </c>
      <c r="C5" s="953" t="s">
        <v>870</v>
      </c>
      <c r="D5" s="953" t="s">
        <v>871</v>
      </c>
      <c r="E5" s="954" t="s">
        <v>872</v>
      </c>
    </row>
    <row r="6" spans="1:5" ht="15.75">
      <c r="A6" s="955" t="s">
        <v>913</v>
      </c>
      <c r="B6" s="956"/>
      <c r="C6" s="956"/>
      <c r="D6" s="956"/>
      <c r="E6" s="957"/>
    </row>
    <row r="7" spans="1:5" ht="15.75">
      <c r="A7" s="958" t="s">
        <v>914</v>
      </c>
      <c r="B7" s="959"/>
      <c r="C7" s="959"/>
      <c r="D7" s="959"/>
      <c r="E7" s="960"/>
    </row>
    <row r="8" spans="1:5" ht="15.75">
      <c r="A8" s="958" t="s">
        <v>915</v>
      </c>
      <c r="B8" s="959"/>
      <c r="C8" s="959"/>
      <c r="D8" s="959"/>
      <c r="E8" s="960"/>
    </row>
    <row r="9" spans="1:5" ht="15.75">
      <c r="A9" s="958" t="s">
        <v>916</v>
      </c>
      <c r="B9" s="959"/>
      <c r="C9" s="959"/>
      <c r="D9" s="959"/>
      <c r="E9" s="960"/>
    </row>
    <row r="10" spans="1:5" ht="15.75">
      <c r="A10" s="958" t="s">
        <v>917</v>
      </c>
      <c r="B10" s="959"/>
      <c r="C10" s="959"/>
      <c r="D10" s="959"/>
      <c r="E10" s="960"/>
    </row>
    <row r="11" spans="1:5" ht="15.75">
      <c r="A11" s="958" t="s">
        <v>918</v>
      </c>
      <c r="B11" s="959"/>
      <c r="C11" s="959"/>
      <c r="D11" s="959"/>
      <c r="E11" s="960"/>
    </row>
    <row r="12" spans="1:5" ht="15.75">
      <c r="A12" s="958" t="s">
        <v>919</v>
      </c>
      <c r="B12" s="959"/>
      <c r="C12" s="959"/>
      <c r="D12" s="959"/>
      <c r="E12" s="960"/>
    </row>
    <row r="13" spans="1:5" ht="15.75">
      <c r="A13" s="958" t="s">
        <v>920</v>
      </c>
      <c r="B13" s="959"/>
      <c r="C13" s="959"/>
      <c r="D13" s="959"/>
      <c r="E13" s="960"/>
    </row>
    <row r="14" spans="1:5" ht="15.75">
      <c r="A14" s="958" t="s">
        <v>921</v>
      </c>
      <c r="B14" s="959"/>
      <c r="C14" s="959"/>
      <c r="D14" s="959"/>
      <c r="E14" s="960"/>
    </row>
    <row r="15" spans="1:5" ht="15.75">
      <c r="A15" s="958" t="s">
        <v>922</v>
      </c>
      <c r="B15" s="959"/>
      <c r="C15" s="959"/>
      <c r="D15" s="959"/>
      <c r="E15" s="960"/>
    </row>
    <row r="16" spans="1:5" ht="15.75">
      <c r="A16" s="958" t="s">
        <v>923</v>
      </c>
      <c r="B16" s="959"/>
      <c r="C16" s="959"/>
      <c r="D16" s="959"/>
      <c r="E16" s="960"/>
    </row>
    <row r="17" spans="1:5" ht="15.75">
      <c r="A17" s="958" t="s">
        <v>924</v>
      </c>
      <c r="B17" s="959"/>
      <c r="C17" s="959"/>
      <c r="D17" s="959"/>
      <c r="E17" s="960"/>
    </row>
    <row r="18" spans="1:5" ht="15.75">
      <c r="A18" s="958" t="s">
        <v>925</v>
      </c>
      <c r="B18" s="959"/>
      <c r="C18" s="959"/>
      <c r="D18" s="959"/>
      <c r="E18" s="960"/>
    </row>
    <row r="19" spans="1:5" ht="15.75">
      <c r="A19" s="958" t="s">
        <v>926</v>
      </c>
      <c r="B19" s="959"/>
      <c r="C19" s="959"/>
      <c r="D19" s="959"/>
      <c r="E19" s="960"/>
    </row>
    <row r="20" spans="1:5" ht="15.75">
      <c r="A20" s="958" t="s">
        <v>927</v>
      </c>
      <c r="B20" s="959"/>
      <c r="C20" s="959"/>
      <c r="D20" s="959"/>
      <c r="E20" s="960"/>
    </row>
    <row r="21" spans="1:5" ht="15.75">
      <c r="A21" s="958" t="s">
        <v>928</v>
      </c>
      <c r="B21" s="959"/>
      <c r="C21" s="959"/>
      <c r="D21" s="959"/>
      <c r="E21" s="960"/>
    </row>
    <row r="22" spans="1:5" ht="16.5" thickBot="1">
      <c r="A22" s="961" t="s">
        <v>929</v>
      </c>
      <c r="B22" s="962"/>
      <c r="C22" s="962"/>
      <c r="D22" s="962"/>
      <c r="E22" s="963"/>
    </row>
    <row r="23" spans="1:5" ht="16.5" thickBot="1">
      <c r="A23" s="1222" t="s">
        <v>873</v>
      </c>
      <c r="B23" s="1223"/>
      <c r="C23" s="964"/>
      <c r="D23" s="965">
        <f>IF(SUM(D6:D22)=0,"",SUM(D6:D22))</f>
      </c>
      <c r="E23" s="966">
        <f>IF(SUM(E6:E22)=0,"",SUM(E6:E22))</f>
      </c>
    </row>
    <row r="24" ht="15.75">
      <c r="A24" s="951"/>
    </row>
  </sheetData>
  <sheetProtection/>
  <mergeCells count="3">
    <mergeCell ref="A1:E1"/>
    <mergeCell ref="A3:E3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15" sqref="D15"/>
    </sheetView>
  </sheetViews>
  <sheetFormatPr defaultColWidth="9.00390625" defaultRowHeight="12.75"/>
  <cols>
    <col min="1" max="1" width="7.625" style="70" customWidth="1"/>
    <col min="2" max="2" width="60.875" style="70" customWidth="1"/>
    <col min="3" max="3" width="25.625" style="70" customWidth="1"/>
    <col min="4" max="16384" width="9.375" style="70" customWidth="1"/>
  </cols>
  <sheetData>
    <row r="1" ht="15">
      <c r="C1" s="795" t="s">
        <v>874</v>
      </c>
    </row>
    <row r="2" spans="1:3" ht="14.25">
      <c r="A2" s="796"/>
      <c r="B2" s="796"/>
      <c r="C2" s="796"/>
    </row>
    <row r="3" spans="1:3" ht="33.75" customHeight="1">
      <c r="A3" s="1224" t="s">
        <v>806</v>
      </c>
      <c r="B3" s="1224"/>
      <c r="C3" s="1224"/>
    </row>
    <row r="4" ht="13.5" thickBot="1">
      <c r="C4" s="797"/>
    </row>
    <row r="5" spans="1:3" s="801" customFormat="1" ht="43.5" customHeight="1" thickBot="1">
      <c r="A5" s="798" t="s">
        <v>911</v>
      </c>
      <c r="B5" s="799" t="s">
        <v>971</v>
      </c>
      <c r="C5" s="800" t="s">
        <v>807</v>
      </c>
    </row>
    <row r="6" spans="1:3" ht="28.5" customHeight="1">
      <c r="A6" s="802" t="s">
        <v>913</v>
      </c>
      <c r="B6" s="803" t="s">
        <v>816</v>
      </c>
      <c r="C6" s="804">
        <f>C7+C8</f>
        <v>8914</v>
      </c>
    </row>
    <row r="7" spans="1:3" ht="18" customHeight="1">
      <c r="A7" s="805" t="s">
        <v>914</v>
      </c>
      <c r="B7" s="806" t="s">
        <v>808</v>
      </c>
      <c r="C7" s="807">
        <v>8857</v>
      </c>
    </row>
    <row r="8" spans="1:3" ht="18" customHeight="1">
      <c r="A8" s="805" t="s">
        <v>915</v>
      </c>
      <c r="B8" s="806" t="s">
        <v>809</v>
      </c>
      <c r="C8" s="807">
        <v>57</v>
      </c>
    </row>
    <row r="9" spans="1:3" ht="18" customHeight="1">
      <c r="A9" s="805" t="s">
        <v>916</v>
      </c>
      <c r="B9" s="808" t="s">
        <v>810</v>
      </c>
      <c r="C9" s="807">
        <v>629711</v>
      </c>
    </row>
    <row r="10" spans="1:3" ht="18" customHeight="1" thickBot="1">
      <c r="A10" s="809" t="s">
        <v>917</v>
      </c>
      <c r="B10" s="810" t="s">
        <v>811</v>
      </c>
      <c r="C10" s="811">
        <v>614032</v>
      </c>
    </row>
    <row r="11" spans="1:3" ht="25.5" customHeight="1">
      <c r="A11" s="812" t="s">
        <v>918</v>
      </c>
      <c r="B11" s="813" t="s">
        <v>817</v>
      </c>
      <c r="C11" s="814">
        <f>C6+C9-C10</f>
        <v>24593</v>
      </c>
    </row>
    <row r="12" spans="1:3" ht="18" customHeight="1">
      <c r="A12" s="805" t="s">
        <v>919</v>
      </c>
      <c r="B12" s="806" t="s">
        <v>808</v>
      </c>
      <c r="C12" s="807">
        <v>23909</v>
      </c>
    </row>
    <row r="13" spans="1:3" ht="18" customHeight="1" thickBot="1">
      <c r="A13" s="815" t="s">
        <v>920</v>
      </c>
      <c r="B13" s="816" t="s">
        <v>809</v>
      </c>
      <c r="C13" s="817">
        <v>684</v>
      </c>
    </row>
  </sheetData>
  <sheetProtection sheet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B10">
      <selection activeCell="E13" sqref="E13"/>
    </sheetView>
  </sheetViews>
  <sheetFormatPr defaultColWidth="9.00390625" defaultRowHeight="12.75"/>
  <cols>
    <col min="1" max="1" width="6.875" style="62" customWidth="1"/>
    <col min="2" max="2" width="40.125" style="63" customWidth="1"/>
    <col min="3" max="4" width="11.625" style="63" customWidth="1"/>
    <col min="5" max="5" width="11.625" style="62" customWidth="1"/>
    <col min="6" max="6" width="38.625" style="62" customWidth="1"/>
    <col min="7" max="9" width="11.625" style="62" customWidth="1"/>
    <col min="10" max="16384" width="9.375" style="62" customWidth="1"/>
  </cols>
  <sheetData>
    <row r="1" spans="2:10" ht="39.75" customHeight="1">
      <c r="B1" s="60" t="s">
        <v>1090</v>
      </c>
      <c r="C1" s="60"/>
      <c r="D1" s="60"/>
      <c r="E1" s="61"/>
      <c r="F1" s="61"/>
      <c r="G1" s="61"/>
      <c r="H1" s="61"/>
      <c r="I1" s="61"/>
      <c r="J1" s="1072" t="s">
        <v>841</v>
      </c>
    </row>
    <row r="2" spans="9:10" ht="14.25" thickBot="1">
      <c r="I2" s="64" t="s">
        <v>970</v>
      </c>
      <c r="J2" s="1072"/>
    </row>
    <row r="3" spans="1:10" ht="24" customHeight="1" thickBot="1">
      <c r="A3" s="1073" t="s">
        <v>980</v>
      </c>
      <c r="B3" s="831" t="s">
        <v>953</v>
      </c>
      <c r="C3" s="832"/>
      <c r="D3" s="832"/>
      <c r="E3" s="833"/>
      <c r="F3" s="831" t="s">
        <v>959</v>
      </c>
      <c r="G3" s="834"/>
      <c r="H3" s="834"/>
      <c r="I3" s="835"/>
      <c r="J3" s="1072"/>
    </row>
    <row r="4" spans="1:10" s="65" customFormat="1" ht="35.25" customHeight="1" thickBot="1">
      <c r="A4" s="1074"/>
      <c r="B4" s="176" t="s">
        <v>971</v>
      </c>
      <c r="C4" s="836" t="s">
        <v>1332</v>
      </c>
      <c r="D4" s="836" t="s">
        <v>1331</v>
      </c>
      <c r="E4" s="177" t="s">
        <v>1333</v>
      </c>
      <c r="F4" s="176" t="s">
        <v>971</v>
      </c>
      <c r="G4" s="177" t="s">
        <v>1332</v>
      </c>
      <c r="H4" s="836" t="s">
        <v>1331</v>
      </c>
      <c r="I4" s="345" t="s">
        <v>1333</v>
      </c>
      <c r="J4" s="1072"/>
    </row>
    <row r="5" spans="1:10" s="65" customFormat="1" ht="12" customHeight="1" thickBot="1">
      <c r="A5" s="837">
        <v>1</v>
      </c>
      <c r="B5" s="838">
        <v>2</v>
      </c>
      <c r="C5" s="840">
        <v>3</v>
      </c>
      <c r="D5" s="839">
        <v>4</v>
      </c>
      <c r="E5" s="840">
        <v>5</v>
      </c>
      <c r="F5" s="838">
        <v>6</v>
      </c>
      <c r="G5" s="840">
        <v>7</v>
      </c>
      <c r="H5" s="841">
        <v>8</v>
      </c>
      <c r="I5" s="842">
        <v>9</v>
      </c>
      <c r="J5" s="1072"/>
    </row>
    <row r="6" spans="1:10" ht="12.75" customHeight="1">
      <c r="A6" s="860" t="s">
        <v>913</v>
      </c>
      <c r="B6" s="843" t="s">
        <v>982</v>
      </c>
      <c r="C6" s="977"/>
      <c r="D6" s="967"/>
      <c r="E6" s="977"/>
      <c r="F6" s="843" t="s">
        <v>1196</v>
      </c>
      <c r="G6" s="977">
        <v>35001</v>
      </c>
      <c r="H6" s="990">
        <v>47578</v>
      </c>
      <c r="I6" s="991">
        <v>29802</v>
      </c>
      <c r="J6" s="1072"/>
    </row>
    <row r="7" spans="1:10" ht="12.75" customHeight="1">
      <c r="A7" s="861" t="s">
        <v>914</v>
      </c>
      <c r="B7" s="844" t="s">
        <v>1258</v>
      </c>
      <c r="C7" s="978">
        <v>6139</v>
      </c>
      <c r="D7" s="968">
        <v>8683</v>
      </c>
      <c r="E7" s="978">
        <v>8683</v>
      </c>
      <c r="F7" s="844" t="s">
        <v>1197</v>
      </c>
      <c r="G7" s="978">
        <v>1112</v>
      </c>
      <c r="H7" s="970">
        <v>48305</v>
      </c>
      <c r="I7" s="992">
        <v>444</v>
      </c>
      <c r="J7" s="1072"/>
    </row>
    <row r="8" spans="1:10" ht="12.75" customHeight="1">
      <c r="A8" s="861" t="s">
        <v>915</v>
      </c>
      <c r="B8" s="844" t="s">
        <v>1081</v>
      </c>
      <c r="C8" s="978"/>
      <c r="D8" s="968"/>
      <c r="E8" s="978"/>
      <c r="F8" s="844" t="s">
        <v>1198</v>
      </c>
      <c r="G8" s="978"/>
      <c r="H8" s="970"/>
      <c r="I8" s="992"/>
      <c r="J8" s="1072"/>
    </row>
    <row r="9" spans="1:10" ht="12.75" customHeight="1">
      <c r="A9" s="861" t="s">
        <v>916</v>
      </c>
      <c r="B9" s="844" t="s">
        <v>1138</v>
      </c>
      <c r="C9" s="978"/>
      <c r="D9" s="968"/>
      <c r="E9" s="978"/>
      <c r="F9" s="844" t="s">
        <v>1199</v>
      </c>
      <c r="G9" s="978"/>
      <c r="H9" s="970"/>
      <c r="I9" s="992"/>
      <c r="J9" s="1072"/>
    </row>
    <row r="10" spans="1:10" ht="26.25" customHeight="1">
      <c r="A10" s="861" t="s">
        <v>917</v>
      </c>
      <c r="B10" s="844" t="s">
        <v>957</v>
      </c>
      <c r="C10" s="978"/>
      <c r="D10" s="968"/>
      <c r="E10" s="978"/>
      <c r="F10" s="844" t="s">
        <v>1260</v>
      </c>
      <c r="G10" s="978"/>
      <c r="H10" s="970"/>
      <c r="I10" s="992"/>
      <c r="J10" s="1072"/>
    </row>
    <row r="11" spans="1:10" ht="26.25" customHeight="1">
      <c r="A11" s="861" t="s">
        <v>918</v>
      </c>
      <c r="B11" s="844" t="s">
        <v>1064</v>
      </c>
      <c r="C11" s="978"/>
      <c r="D11" s="970">
        <v>6000</v>
      </c>
      <c r="E11" s="979">
        <v>6000</v>
      </c>
      <c r="F11" s="844" t="s">
        <v>1261</v>
      </c>
      <c r="G11" s="978"/>
      <c r="H11" s="970"/>
      <c r="I11" s="992"/>
      <c r="J11" s="1072"/>
    </row>
    <row r="12" spans="1:10" ht="12.75" customHeight="1">
      <c r="A12" s="861" t="s">
        <v>919</v>
      </c>
      <c r="B12" s="844" t="s">
        <v>1020</v>
      </c>
      <c r="C12" s="978"/>
      <c r="D12" s="968">
        <v>67355</v>
      </c>
      <c r="E12" s="978">
        <v>11</v>
      </c>
      <c r="F12" s="844" t="s">
        <v>1206</v>
      </c>
      <c r="G12" s="978"/>
      <c r="H12" s="970"/>
      <c r="I12" s="992"/>
      <c r="J12" s="1072"/>
    </row>
    <row r="13" spans="1:10" ht="12.75" customHeight="1">
      <c r="A13" s="861" t="s">
        <v>920</v>
      </c>
      <c r="B13" s="844" t="s">
        <v>1259</v>
      </c>
      <c r="C13" s="978"/>
      <c r="D13" s="968"/>
      <c r="E13" s="978"/>
      <c r="F13" s="857" t="s">
        <v>945</v>
      </c>
      <c r="G13" s="984"/>
      <c r="H13" s="984"/>
      <c r="I13" s="1014"/>
      <c r="J13" s="1072"/>
    </row>
    <row r="14" spans="1:10" ht="12.75" customHeight="1">
      <c r="A14" s="861" t="s">
        <v>921</v>
      </c>
      <c r="B14" s="844" t="s">
        <v>1080</v>
      </c>
      <c r="C14" s="978">
        <v>15849</v>
      </c>
      <c r="D14" s="970"/>
      <c r="E14" s="979"/>
      <c r="F14" s="67" t="s">
        <v>546</v>
      </c>
      <c r="G14" s="978">
        <v>1142</v>
      </c>
      <c r="H14" s="978"/>
      <c r="I14" s="1014"/>
      <c r="J14" s="1072"/>
    </row>
    <row r="15" spans="1:10" ht="12.75" customHeight="1" thickBot="1">
      <c r="A15" s="861" t="s">
        <v>922</v>
      </c>
      <c r="B15" s="67" t="s">
        <v>545</v>
      </c>
      <c r="C15" s="978">
        <v>10083</v>
      </c>
      <c r="D15" s="970"/>
      <c r="E15" s="992"/>
      <c r="F15" s="67"/>
      <c r="G15" s="978"/>
      <c r="H15" s="978"/>
      <c r="I15" s="1014"/>
      <c r="J15" s="1072"/>
    </row>
    <row r="16" spans="1:10" ht="15.75" customHeight="1" thickBot="1">
      <c r="A16" s="862" t="s">
        <v>923</v>
      </c>
      <c r="B16" s="116" t="s">
        <v>1070</v>
      </c>
      <c r="C16" s="981">
        <f>SUM(C6:C15)</f>
        <v>32071</v>
      </c>
      <c r="D16" s="981">
        <f>SUM(D6:D15)</f>
        <v>82038</v>
      </c>
      <c r="E16" s="981">
        <f>SUM(E6:E15)</f>
        <v>14694</v>
      </c>
      <c r="F16" s="116" t="s">
        <v>1071</v>
      </c>
      <c r="G16" s="981">
        <f>SUM(G6:G15)</f>
        <v>37255</v>
      </c>
      <c r="H16" s="981">
        <f>SUM(H6:H15)</f>
        <v>95883</v>
      </c>
      <c r="I16" s="1008">
        <f>SUM(I6:I15)</f>
        <v>30246</v>
      </c>
      <c r="J16" s="1072"/>
    </row>
    <row r="17" spans="1:10" ht="12.75" customHeight="1">
      <c r="A17" s="863" t="s">
        <v>924</v>
      </c>
      <c r="B17" s="855" t="s">
        <v>1091</v>
      </c>
      <c r="C17" s="982"/>
      <c r="D17" s="972"/>
      <c r="E17" s="1011"/>
      <c r="F17" s="857" t="s">
        <v>1217</v>
      </c>
      <c r="G17" s="986"/>
      <c r="H17" s="986"/>
      <c r="I17" s="1015"/>
      <c r="J17" s="1072"/>
    </row>
    <row r="18" spans="1:10" ht="12.75" customHeight="1">
      <c r="A18" s="861" t="s">
        <v>925</v>
      </c>
      <c r="B18" s="857" t="s">
        <v>1180</v>
      </c>
      <c r="C18" s="984"/>
      <c r="D18" s="974"/>
      <c r="E18" s="984"/>
      <c r="F18" s="857" t="s">
        <v>1223</v>
      </c>
      <c r="G18" s="984"/>
      <c r="H18" s="984"/>
      <c r="I18" s="1016"/>
      <c r="J18" s="1072"/>
    </row>
    <row r="19" spans="1:10" ht="12.75" customHeight="1">
      <c r="A19" s="861" t="s">
        <v>926</v>
      </c>
      <c r="B19" s="857" t="s">
        <v>1082</v>
      </c>
      <c r="C19" s="984"/>
      <c r="D19" s="974"/>
      <c r="E19" s="984"/>
      <c r="F19" s="857" t="s">
        <v>1085</v>
      </c>
      <c r="G19" s="984"/>
      <c r="H19" s="984"/>
      <c r="I19" s="1016"/>
      <c r="J19" s="1072"/>
    </row>
    <row r="20" spans="1:10" ht="12.75" customHeight="1">
      <c r="A20" s="861" t="s">
        <v>927</v>
      </c>
      <c r="B20" s="857" t="s">
        <v>1083</v>
      </c>
      <c r="C20" s="984">
        <v>14000</v>
      </c>
      <c r="D20" s="974"/>
      <c r="E20" s="984"/>
      <c r="F20" s="857" t="s">
        <v>1086</v>
      </c>
      <c r="G20" s="984">
        <v>809</v>
      </c>
      <c r="H20" s="984">
        <v>33487</v>
      </c>
      <c r="I20" s="1016">
        <v>19785</v>
      </c>
      <c r="J20" s="1072"/>
    </row>
    <row r="21" spans="1:10" ht="12.75" customHeight="1">
      <c r="A21" s="861" t="s">
        <v>928</v>
      </c>
      <c r="B21" s="857" t="s">
        <v>1182</v>
      </c>
      <c r="C21" s="984"/>
      <c r="D21" s="974"/>
      <c r="E21" s="984"/>
      <c r="F21" s="858" t="s">
        <v>1219</v>
      </c>
      <c r="G21" s="985"/>
      <c r="H21" s="985"/>
      <c r="I21" s="1016"/>
      <c r="J21" s="1072"/>
    </row>
    <row r="22" spans="1:10" ht="26.25" customHeight="1">
      <c r="A22" s="861" t="s">
        <v>929</v>
      </c>
      <c r="B22" s="858" t="s">
        <v>1262</v>
      </c>
      <c r="C22" s="985"/>
      <c r="D22" s="975"/>
      <c r="E22" s="984"/>
      <c r="F22" s="857" t="s">
        <v>1224</v>
      </c>
      <c r="G22" s="984"/>
      <c r="H22" s="984"/>
      <c r="I22" s="1016"/>
      <c r="J22" s="1072"/>
    </row>
    <row r="23" spans="1:10" ht="12.75" customHeight="1">
      <c r="A23" s="861" t="s">
        <v>930</v>
      </c>
      <c r="B23" s="857" t="s">
        <v>1184</v>
      </c>
      <c r="C23" s="984"/>
      <c r="D23" s="974"/>
      <c r="E23" s="984"/>
      <c r="F23" s="843" t="s">
        <v>1221</v>
      </c>
      <c r="G23" s="977"/>
      <c r="H23" s="977"/>
      <c r="I23" s="1016"/>
      <c r="J23" s="1072"/>
    </row>
    <row r="24" spans="1:10" ht="12.75" customHeight="1">
      <c r="A24" s="861" t="s">
        <v>931</v>
      </c>
      <c r="B24" s="843" t="s">
        <v>1189</v>
      </c>
      <c r="C24" s="977"/>
      <c r="D24" s="967"/>
      <c r="E24" s="984"/>
      <c r="F24" s="844" t="s">
        <v>1225</v>
      </c>
      <c r="G24" s="978"/>
      <c r="H24" s="978"/>
      <c r="I24" s="1016"/>
      <c r="J24" s="1072"/>
    </row>
    <row r="25" spans="1:10" ht="12.75" customHeight="1">
      <c r="A25" s="861" t="s">
        <v>932</v>
      </c>
      <c r="B25" s="77"/>
      <c r="C25" s="980"/>
      <c r="D25" s="971"/>
      <c r="E25" s="984"/>
      <c r="F25" s="106"/>
      <c r="G25" s="977"/>
      <c r="H25" s="977"/>
      <c r="I25" s="1016"/>
      <c r="J25" s="1072"/>
    </row>
    <row r="26" spans="1:10" ht="12.75" customHeight="1" thickBot="1">
      <c r="A26" s="864" t="s">
        <v>933</v>
      </c>
      <c r="B26" s="68"/>
      <c r="C26" s="980"/>
      <c r="D26" s="971"/>
      <c r="E26" s="987"/>
      <c r="F26" s="77"/>
      <c r="G26" s="980"/>
      <c r="H26" s="980"/>
      <c r="I26" s="1017"/>
      <c r="J26" s="1072"/>
    </row>
    <row r="27" spans="1:10" ht="15.75" customHeight="1" thickBot="1">
      <c r="A27" s="862" t="s">
        <v>934</v>
      </c>
      <c r="B27" s="116" t="s">
        <v>835</v>
      </c>
      <c r="C27" s="981">
        <f>SUM(C18:C26)</f>
        <v>14000</v>
      </c>
      <c r="D27" s="981">
        <f>SUM(D18:D26)</f>
        <v>0</v>
      </c>
      <c r="E27" s="981">
        <f>SUM(E18:E26)</f>
        <v>0</v>
      </c>
      <c r="F27" s="116" t="s">
        <v>836</v>
      </c>
      <c r="G27" s="1018">
        <f>SUM(G17:G26)</f>
        <v>809</v>
      </c>
      <c r="H27" s="1018">
        <f>SUM(H17:H26)</f>
        <v>33487</v>
      </c>
      <c r="I27" s="1019">
        <f>SUM(I17:I26)</f>
        <v>19785</v>
      </c>
      <c r="J27" s="1072"/>
    </row>
    <row r="28" spans="1:10" ht="22.5" customHeight="1" thickBot="1">
      <c r="A28" s="862" t="s">
        <v>935</v>
      </c>
      <c r="B28" s="116" t="s">
        <v>837</v>
      </c>
      <c r="C28" s="981">
        <f>+C16+C17+C27</f>
        <v>46071</v>
      </c>
      <c r="D28" s="981">
        <f>+D16+D17+D27</f>
        <v>82038</v>
      </c>
      <c r="E28" s="981">
        <f>+E16+E17+E27</f>
        <v>14694</v>
      </c>
      <c r="F28" s="116" t="s">
        <v>839</v>
      </c>
      <c r="G28" s="981">
        <f>+G16+G27</f>
        <v>38064</v>
      </c>
      <c r="H28" s="981">
        <f>+H16+H27</f>
        <v>129370</v>
      </c>
      <c r="I28" s="1008">
        <f>+I16+I27</f>
        <v>50031</v>
      </c>
      <c r="J28" s="1072"/>
    </row>
    <row r="29" spans="1:10" ht="15.75" customHeight="1" thickBot="1">
      <c r="A29" s="862" t="s">
        <v>936</v>
      </c>
      <c r="B29" s="865" t="s">
        <v>820</v>
      </c>
      <c r="C29" s="1012"/>
      <c r="D29" s="1012"/>
      <c r="E29" s="1012"/>
      <c r="F29" s="865" t="s">
        <v>825</v>
      </c>
      <c r="G29" s="1012"/>
      <c r="H29" s="1012"/>
      <c r="I29" s="1020"/>
      <c r="J29" s="1072"/>
    </row>
    <row r="30" spans="1:10" ht="15.75" customHeight="1" thickBot="1">
      <c r="A30" s="862" t="s">
        <v>937</v>
      </c>
      <c r="B30" s="865" t="s">
        <v>838</v>
      </c>
      <c r="C30" s="1013">
        <f>+C28+C29</f>
        <v>46071</v>
      </c>
      <c r="D30" s="1013">
        <f>+D28+D29</f>
        <v>82038</v>
      </c>
      <c r="E30" s="1013">
        <f>+E28+E29</f>
        <v>14694</v>
      </c>
      <c r="F30" s="865" t="s">
        <v>840</v>
      </c>
      <c r="G30" s="1013">
        <f>+G28+G29</f>
        <v>38064</v>
      </c>
      <c r="H30" s="1013">
        <f>+H28+H29</f>
        <v>129370</v>
      </c>
      <c r="I30" s="1021">
        <f>+I28+I29</f>
        <v>50031</v>
      </c>
      <c r="J30" s="1072"/>
    </row>
    <row r="31" spans="1:10" ht="15.75" customHeight="1" thickBot="1">
      <c r="A31" s="862" t="s">
        <v>938</v>
      </c>
      <c r="B31" s="865" t="s">
        <v>1104</v>
      </c>
      <c r="C31" s="1013">
        <f>IF(((G16-C16)&gt;0),G16-C16,"----")</f>
        <v>5184</v>
      </c>
      <c r="D31" s="1013">
        <f>IF(((H16-D16)&gt;0),H16-D16,"----")</f>
        <v>13845</v>
      </c>
      <c r="E31" s="1013">
        <f>IF(((I16-E16)&gt;0),I16-E16,"----")</f>
        <v>15552</v>
      </c>
      <c r="F31" s="865" t="s">
        <v>1105</v>
      </c>
      <c r="G31" s="1013" t="str">
        <f>IF(((C16-G16)&gt;0),C16-G16,"----")</f>
        <v>----</v>
      </c>
      <c r="H31" s="1013" t="str">
        <f>IF(((D16-H16)&gt;0),D16-H16,"----")</f>
        <v>----</v>
      </c>
      <c r="I31" s="1022" t="str">
        <f>IF(((E16-I16)&gt;0),E16-I16,"----")</f>
        <v>----</v>
      </c>
      <c r="J31" s="1072"/>
    </row>
    <row r="32" spans="1:10" ht="13.5" thickBot="1">
      <c r="A32" s="862" t="s">
        <v>939</v>
      </c>
      <c r="B32" s="865" t="s">
        <v>833</v>
      </c>
      <c r="C32" s="1013" t="str">
        <f>IF(((G30-C30)&gt;0),G30-C30,"----")</f>
        <v>----</v>
      </c>
      <c r="D32" s="1013">
        <f>IF(((H30-D30)&gt;0),H30-D30,"----")</f>
        <v>47332</v>
      </c>
      <c r="E32" s="1013">
        <f>IF(((I30-E30)&gt;0),I30-E30,"----")</f>
        <v>35337</v>
      </c>
      <c r="F32" s="865" t="s">
        <v>834</v>
      </c>
      <c r="G32" s="1013">
        <f>IF(((C30-G30)&gt;0),C30-G30,"----")</f>
        <v>8007</v>
      </c>
      <c r="H32" s="1013" t="str">
        <f>IF(((D30-H30)&gt;0),D30-H30,"----")</f>
        <v>----</v>
      </c>
      <c r="I32" s="1021" t="str">
        <f>IF(((E30-I30)&gt;0),E30-I30,"----")</f>
        <v>----</v>
      </c>
      <c r="J32" s="1072"/>
    </row>
    <row r="33" ht="12.75">
      <c r="J33" s="147"/>
    </row>
    <row r="34" spans="2:10" ht="15.75">
      <c r="B34" s="113"/>
      <c r="C34" s="113"/>
      <c r="D34" s="113"/>
      <c r="J34" s="147"/>
    </row>
  </sheetData>
  <sheetProtection sheet="1"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46.375" style="867" customWidth="1"/>
    <col min="2" max="2" width="13.875" style="867" customWidth="1"/>
    <col min="3" max="3" width="66.125" style="867" customWidth="1"/>
    <col min="4" max="5" width="13.875" style="867" customWidth="1"/>
    <col min="6" max="16384" width="9.375" style="867" customWidth="1"/>
  </cols>
  <sheetData>
    <row r="1" spans="1:5" ht="18.75">
      <c r="A1" s="866" t="s">
        <v>1334</v>
      </c>
      <c r="B1" s="866"/>
      <c r="E1" s="868" t="s">
        <v>1079</v>
      </c>
    </row>
    <row r="3" spans="1:5" ht="12.75">
      <c r="A3" s="869"/>
      <c r="B3" s="870"/>
      <c r="D3" s="871"/>
      <c r="E3" s="872"/>
    </row>
    <row r="4" spans="1:5" ht="15.75">
      <c r="A4" s="873" t="s">
        <v>6</v>
      </c>
      <c r="B4" s="874"/>
      <c r="D4" s="871"/>
      <c r="E4" s="872"/>
    </row>
    <row r="5" spans="1:5" ht="12.75">
      <c r="A5" s="869"/>
      <c r="B5" s="870"/>
      <c r="D5" s="871"/>
      <c r="E5" s="872"/>
    </row>
    <row r="6" spans="1:5" ht="12.75">
      <c r="A6" s="875" t="s">
        <v>27</v>
      </c>
      <c r="B6" s="872">
        <f>+'1.sz.mell.'!D56</f>
        <v>533116</v>
      </c>
      <c r="C6" s="875" t="s">
        <v>15</v>
      </c>
      <c r="D6" s="871">
        <f>+'2.1.sz.mell  '!D18+'2.2.sz.mell  '!D16</f>
        <v>533116</v>
      </c>
      <c r="E6" s="872">
        <f aca="true" t="shared" si="0" ref="E6:E27">+B6-D6</f>
        <v>0</v>
      </c>
    </row>
    <row r="7" spans="1:5" ht="12.75">
      <c r="A7" s="875" t="s">
        <v>1335</v>
      </c>
      <c r="B7" s="872">
        <f>+'1.sz.mell.'!D60</f>
        <v>31219</v>
      </c>
      <c r="C7" s="875" t="s">
        <v>16</v>
      </c>
      <c r="D7" s="871">
        <f>+'2.1.sz.mell  '!D30+'2.2.sz.mell  '!D27</f>
        <v>31219</v>
      </c>
      <c r="E7" s="872">
        <f t="shared" si="0"/>
        <v>0</v>
      </c>
    </row>
    <row r="8" spans="1:5" ht="12.75">
      <c r="A8" s="875" t="s">
        <v>28</v>
      </c>
      <c r="B8" s="872">
        <f>+'1.sz.mell.'!D76</f>
        <v>564335</v>
      </c>
      <c r="C8" s="875" t="s">
        <v>17</v>
      </c>
      <c r="D8" s="871">
        <f>+'2.1.sz.mell  '!D33+'2.2.sz.mell  '!D28</f>
        <v>564335</v>
      </c>
      <c r="E8" s="872">
        <f t="shared" si="0"/>
        <v>0</v>
      </c>
    </row>
    <row r="9" spans="1:5" ht="12.75">
      <c r="A9" s="869"/>
      <c r="B9" s="870"/>
      <c r="D9" s="871"/>
      <c r="E9" s="872"/>
    </row>
    <row r="10" spans="1:5" ht="14.25">
      <c r="A10" s="876" t="s">
        <v>7</v>
      </c>
      <c r="B10" s="877"/>
      <c r="D10" s="878"/>
      <c r="E10" s="872"/>
    </row>
    <row r="11" spans="1:5" ht="12.75">
      <c r="A11" s="869"/>
      <c r="B11" s="870"/>
      <c r="D11" s="878"/>
      <c r="E11" s="872"/>
    </row>
    <row r="12" spans="1:5" ht="12.75">
      <c r="A12" s="867" t="s">
        <v>29</v>
      </c>
      <c r="B12" s="872">
        <f>+'1.sz.mell.'!E56</f>
        <v>462275</v>
      </c>
      <c r="C12" s="867" t="s">
        <v>15</v>
      </c>
      <c r="D12" s="878">
        <f>+'2.1.sz.mell  '!E18+'2.2.sz.mell  '!E16</f>
        <v>462275</v>
      </c>
      <c r="E12" s="872">
        <f t="shared" si="0"/>
        <v>0</v>
      </c>
    </row>
    <row r="13" spans="1:5" ht="12.75">
      <c r="A13" s="867" t="s">
        <v>1336</v>
      </c>
      <c r="B13" s="872">
        <f>+'1.sz.mell.'!E60</f>
        <v>0</v>
      </c>
      <c r="C13" s="867" t="s">
        <v>16</v>
      </c>
      <c r="D13" s="867">
        <f>+'2.1.sz.mell  '!E30+'2.2.sz.mell  '!E27</f>
        <v>0</v>
      </c>
      <c r="E13" s="872">
        <f t="shared" si="0"/>
        <v>0</v>
      </c>
    </row>
    <row r="14" spans="1:5" ht="12.75">
      <c r="A14" s="867" t="s">
        <v>30</v>
      </c>
      <c r="B14" s="872">
        <f>+'1.sz.mell.'!E76</f>
        <v>462275</v>
      </c>
      <c r="C14" s="867" t="s">
        <v>17</v>
      </c>
      <c r="D14" s="867">
        <f>+'2.1.sz.mell  '!E33+'2.2.sz.mell  '!E28</f>
        <v>467958</v>
      </c>
      <c r="E14" s="872">
        <f t="shared" si="0"/>
        <v>-5683</v>
      </c>
    </row>
    <row r="15" spans="1:5" ht="12.75">
      <c r="A15" s="869"/>
      <c r="B15" s="870"/>
      <c r="E15" s="872"/>
    </row>
    <row r="16" spans="1:5" ht="12.75">
      <c r="A16" s="869"/>
      <c r="B16" s="870"/>
      <c r="E16" s="872"/>
    </row>
    <row r="17" spans="1:5" ht="15.75">
      <c r="A17" s="873" t="s">
        <v>8</v>
      </c>
      <c r="B17" s="874"/>
      <c r="E17" s="872"/>
    </row>
    <row r="18" spans="1:5" ht="12.75">
      <c r="A18" s="869"/>
      <c r="B18" s="870"/>
      <c r="E18" s="872"/>
    </row>
    <row r="19" spans="1:5" ht="12.75">
      <c r="A19" s="875" t="s">
        <v>0</v>
      </c>
      <c r="B19" s="872">
        <f>+'1.sz.mell.'!D117</f>
        <v>530848</v>
      </c>
      <c r="C19" s="875" t="s">
        <v>21</v>
      </c>
      <c r="D19" s="867">
        <f>+'2.1.sz.mell  '!H18+'2.2.sz.mell  '!H16</f>
        <v>530848</v>
      </c>
      <c r="E19" s="872">
        <f t="shared" si="0"/>
        <v>0</v>
      </c>
    </row>
    <row r="20" spans="1:5" ht="12.75">
      <c r="A20" s="875" t="s">
        <v>1</v>
      </c>
      <c r="B20" s="872">
        <f>+'1.sz.mell.'!D118</f>
        <v>33487</v>
      </c>
      <c r="C20" s="875" t="s">
        <v>22</v>
      </c>
      <c r="D20" s="867">
        <f>+'2.1.sz.mell  '!H30+'2.2.sz.mell  '!H27</f>
        <v>33487</v>
      </c>
      <c r="E20" s="872">
        <f t="shared" si="0"/>
        <v>0</v>
      </c>
    </row>
    <row r="21" spans="1:5" ht="12.75">
      <c r="A21" s="875" t="s">
        <v>2</v>
      </c>
      <c r="B21" s="872">
        <f>+'1.sz.mell.'!D137</f>
        <v>564335</v>
      </c>
      <c r="C21" s="875" t="s">
        <v>23</v>
      </c>
      <c r="D21" s="867">
        <f>+'2.1.sz.mell  '!H33+'2.2.sz.mell  '!H28</f>
        <v>564335</v>
      </c>
      <c r="E21" s="872">
        <f t="shared" si="0"/>
        <v>0</v>
      </c>
    </row>
    <row r="22" spans="1:5" ht="12.75">
      <c r="A22" s="869"/>
      <c r="B22" s="870"/>
      <c r="E22" s="872"/>
    </row>
    <row r="23" spans="1:5" ht="15.75">
      <c r="A23" s="873" t="s">
        <v>9</v>
      </c>
      <c r="B23" s="874"/>
      <c r="E23" s="872"/>
    </row>
    <row r="24" spans="1:5" ht="12.75">
      <c r="A24" s="869"/>
      <c r="B24" s="870"/>
      <c r="E24" s="872"/>
    </row>
    <row r="25" spans="1:5" ht="12.75">
      <c r="A25" s="875" t="s">
        <v>3</v>
      </c>
      <c r="B25" s="872">
        <f>+'1.sz.mell.'!E117</f>
        <v>424258</v>
      </c>
      <c r="C25" s="875" t="s">
        <v>24</v>
      </c>
      <c r="D25" s="867">
        <f>+'2.1.sz.mell  '!I18+'2.2.sz.mell  '!I16</f>
        <v>424258</v>
      </c>
      <c r="E25" s="872">
        <f t="shared" si="0"/>
        <v>0</v>
      </c>
    </row>
    <row r="26" spans="1:5" ht="12.75">
      <c r="A26" s="875" t="s">
        <v>4</v>
      </c>
      <c r="B26" s="872">
        <f>+'1.sz.mell.'!E118</f>
        <v>19785</v>
      </c>
      <c r="C26" s="875" t="s">
        <v>25</v>
      </c>
      <c r="D26" s="867">
        <f>+'2.1.sz.mell  '!I30+'2.2.sz.mell  '!I27</f>
        <v>19785</v>
      </c>
      <c r="E26" s="872">
        <f t="shared" si="0"/>
        <v>0</v>
      </c>
    </row>
    <row r="27" spans="1:5" ht="12.75">
      <c r="A27" s="875" t="s">
        <v>5</v>
      </c>
      <c r="B27" s="872">
        <f>+'1.sz.mell.'!E137</f>
        <v>444043</v>
      </c>
      <c r="C27" s="875" t="s">
        <v>26</v>
      </c>
      <c r="D27" s="867">
        <f>+'2.1.sz.mell  '!I33+'2.2.sz.mell  '!I28</f>
        <v>452279</v>
      </c>
      <c r="E27" s="872">
        <f t="shared" si="0"/>
        <v>-8236</v>
      </c>
    </row>
  </sheetData>
  <sheetProtection sheet="1"/>
  <conditionalFormatting sqref="E3:E2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30" workbookViewId="0" topLeftCell="A1">
      <selection activeCell="D12" sqref="D12"/>
    </sheetView>
  </sheetViews>
  <sheetFormatPr defaultColWidth="9.00390625" defaultRowHeight="12.75"/>
  <cols>
    <col min="1" max="1" width="38.00390625" style="63" customWidth="1"/>
    <col min="2" max="6" width="15.50390625" style="62" customWidth="1"/>
    <col min="7" max="7" width="15.50390625" style="73" customWidth="1"/>
    <col min="8" max="9" width="12.875" style="62" customWidth="1"/>
    <col min="10" max="10" width="13.875" style="62" customWidth="1"/>
    <col min="11" max="16384" width="9.375" style="62" customWidth="1"/>
  </cols>
  <sheetData>
    <row r="1" spans="1:7" ht="35.25" customHeight="1" thickBot="1">
      <c r="A1" s="175"/>
      <c r="B1" s="73"/>
      <c r="C1" s="73"/>
      <c r="D1" s="73"/>
      <c r="E1" s="73"/>
      <c r="F1" s="1075" t="s">
        <v>970</v>
      </c>
      <c r="G1" s="1075"/>
    </row>
    <row r="2" spans="1:7" s="65" customFormat="1" ht="44.25" customHeight="1" thickBot="1">
      <c r="A2" s="176" t="s">
        <v>976</v>
      </c>
      <c r="B2" s="177" t="s">
        <v>977</v>
      </c>
      <c r="C2" s="177" t="s">
        <v>978</v>
      </c>
      <c r="D2" s="177" t="s">
        <v>1269</v>
      </c>
      <c r="E2" s="177" t="s">
        <v>31</v>
      </c>
      <c r="F2" s="343" t="s">
        <v>32</v>
      </c>
      <c r="G2" s="345" t="s">
        <v>33</v>
      </c>
    </row>
    <row r="3" spans="1:7" s="73" customFormat="1" ht="12" customHeight="1" thickBot="1">
      <c r="A3" s="71">
        <v>1</v>
      </c>
      <c r="B3" s="72">
        <v>2</v>
      </c>
      <c r="C3" s="72">
        <v>3</v>
      </c>
      <c r="D3" s="72">
        <v>4</v>
      </c>
      <c r="E3" s="72">
        <v>5</v>
      </c>
      <c r="F3" s="346">
        <v>6</v>
      </c>
      <c r="G3" s="347" t="s">
        <v>34</v>
      </c>
    </row>
    <row r="4" spans="1:7" ht="15.75" customHeight="1">
      <c r="A4" s="67" t="s">
        <v>144</v>
      </c>
      <c r="B4" s="43"/>
      <c r="C4" s="74">
        <v>2012</v>
      </c>
      <c r="D4" s="43">
        <v>0</v>
      </c>
      <c r="E4" s="43">
        <v>0</v>
      </c>
      <c r="F4" s="66">
        <v>6882</v>
      </c>
      <c r="G4" s="75">
        <f>+D4+F4</f>
        <v>6882</v>
      </c>
    </row>
    <row r="5" spans="1:7" ht="15.75" customHeight="1">
      <c r="A5" s="67" t="s">
        <v>145</v>
      </c>
      <c r="B5" s="43"/>
      <c r="C5" s="74">
        <v>2012</v>
      </c>
      <c r="D5" s="43"/>
      <c r="E5" s="43"/>
      <c r="F5" s="66">
        <v>5355</v>
      </c>
      <c r="G5" s="75">
        <f>+D5+F5</f>
        <v>5355</v>
      </c>
    </row>
    <row r="6" spans="1:7" ht="15.75" customHeight="1">
      <c r="A6" s="67" t="s">
        <v>146</v>
      </c>
      <c r="B6" s="43"/>
      <c r="C6" s="74">
        <v>2012</v>
      </c>
      <c r="D6" s="43"/>
      <c r="E6" s="43"/>
      <c r="F6" s="66">
        <v>2126</v>
      </c>
      <c r="G6" s="75">
        <f aca="true" t="shared" si="0" ref="G6:G23">+D6+F6</f>
        <v>2126</v>
      </c>
    </row>
    <row r="7" spans="1:7" ht="15.75" customHeight="1">
      <c r="A7" s="67" t="s">
        <v>147</v>
      </c>
      <c r="B7" s="43"/>
      <c r="C7" s="74">
        <v>2012</v>
      </c>
      <c r="D7" s="43"/>
      <c r="E7" s="43"/>
      <c r="F7" s="66">
        <v>152</v>
      </c>
      <c r="G7" s="75">
        <f t="shared" si="0"/>
        <v>152</v>
      </c>
    </row>
    <row r="8" spans="1:7" ht="15.75" customHeight="1">
      <c r="A8" s="67" t="s">
        <v>148</v>
      </c>
      <c r="B8" s="43"/>
      <c r="C8" s="74">
        <v>2012</v>
      </c>
      <c r="D8" s="43"/>
      <c r="E8" s="43"/>
      <c r="F8" s="66">
        <v>443</v>
      </c>
      <c r="G8" s="75">
        <f t="shared" si="0"/>
        <v>443</v>
      </c>
    </row>
    <row r="9" spans="1:7" ht="15.75" customHeight="1">
      <c r="A9" s="67" t="s">
        <v>149</v>
      </c>
      <c r="B9" s="43"/>
      <c r="C9" s="74">
        <v>2012</v>
      </c>
      <c r="D9" s="43"/>
      <c r="E9" s="43"/>
      <c r="F9" s="66">
        <v>294</v>
      </c>
      <c r="G9" s="75">
        <f t="shared" si="0"/>
        <v>294</v>
      </c>
    </row>
    <row r="10" spans="1:7" ht="15.75" customHeight="1">
      <c r="A10" s="67" t="s">
        <v>150</v>
      </c>
      <c r="B10" s="43"/>
      <c r="C10" s="74">
        <v>2012</v>
      </c>
      <c r="D10" s="43"/>
      <c r="E10" s="43"/>
      <c r="F10" s="66">
        <v>716</v>
      </c>
      <c r="G10" s="75">
        <f t="shared" si="0"/>
        <v>716</v>
      </c>
    </row>
    <row r="11" spans="1:7" ht="15.75" customHeight="1">
      <c r="A11" s="67" t="s">
        <v>151</v>
      </c>
      <c r="B11" s="43"/>
      <c r="C11" s="74">
        <v>2012</v>
      </c>
      <c r="D11" s="43"/>
      <c r="E11" s="43"/>
      <c r="F11" s="66">
        <v>1892</v>
      </c>
      <c r="G11" s="75">
        <f t="shared" si="0"/>
        <v>1892</v>
      </c>
    </row>
    <row r="12" spans="1:7" ht="15.75" customHeight="1">
      <c r="A12" s="67" t="s">
        <v>152</v>
      </c>
      <c r="B12" s="43"/>
      <c r="C12" s="74">
        <v>2012</v>
      </c>
      <c r="D12" s="43"/>
      <c r="E12" s="43"/>
      <c r="F12" s="66">
        <v>350</v>
      </c>
      <c r="G12" s="75">
        <f t="shared" si="0"/>
        <v>350</v>
      </c>
    </row>
    <row r="13" spans="1:7" ht="15.75" customHeight="1">
      <c r="A13" s="67" t="s">
        <v>153</v>
      </c>
      <c r="B13" s="43"/>
      <c r="C13" s="74">
        <v>2012</v>
      </c>
      <c r="D13" s="43"/>
      <c r="E13" s="43"/>
      <c r="F13" s="66">
        <v>1333</v>
      </c>
      <c r="G13" s="75">
        <f t="shared" si="0"/>
        <v>1333</v>
      </c>
    </row>
    <row r="14" spans="1:7" ht="15.75" customHeight="1">
      <c r="A14" s="67" t="s">
        <v>154</v>
      </c>
      <c r="B14" s="43"/>
      <c r="C14" s="74">
        <v>2012</v>
      </c>
      <c r="D14" s="43"/>
      <c r="E14" s="43"/>
      <c r="F14" s="66">
        <v>102</v>
      </c>
      <c r="G14" s="75">
        <f t="shared" si="0"/>
        <v>102</v>
      </c>
    </row>
    <row r="15" spans="1:7" ht="15.75" customHeight="1">
      <c r="A15" s="67" t="s">
        <v>156</v>
      </c>
      <c r="B15" s="43"/>
      <c r="C15" s="74">
        <v>2012</v>
      </c>
      <c r="D15" s="43"/>
      <c r="E15" s="43"/>
      <c r="F15" s="66">
        <v>175</v>
      </c>
      <c r="G15" s="75">
        <f t="shared" si="0"/>
        <v>175</v>
      </c>
    </row>
    <row r="16" spans="1:7" ht="15.75" customHeight="1">
      <c r="A16" s="67" t="s">
        <v>155</v>
      </c>
      <c r="B16" s="43"/>
      <c r="C16" s="74">
        <v>2012</v>
      </c>
      <c r="D16" s="43"/>
      <c r="E16" s="43"/>
      <c r="F16" s="66">
        <v>250</v>
      </c>
      <c r="G16" s="75">
        <f t="shared" si="0"/>
        <v>250</v>
      </c>
    </row>
    <row r="17" spans="1:7" ht="15.75" customHeight="1">
      <c r="A17" s="67" t="s">
        <v>157</v>
      </c>
      <c r="B17" s="43"/>
      <c r="C17" s="74">
        <v>2012</v>
      </c>
      <c r="D17" s="43"/>
      <c r="E17" s="43"/>
      <c r="F17" s="66">
        <v>479</v>
      </c>
      <c r="G17" s="75">
        <f t="shared" si="0"/>
        <v>479</v>
      </c>
    </row>
    <row r="18" spans="1:7" ht="15.75" customHeight="1">
      <c r="A18" s="67" t="s">
        <v>158</v>
      </c>
      <c r="B18" s="43"/>
      <c r="C18" s="74">
        <v>2012</v>
      </c>
      <c r="D18" s="43"/>
      <c r="E18" s="43"/>
      <c r="F18" s="66">
        <v>730</v>
      </c>
      <c r="G18" s="75">
        <f t="shared" si="0"/>
        <v>730</v>
      </c>
    </row>
    <row r="19" spans="1:7" ht="15.75" customHeight="1">
      <c r="A19" s="67" t="s">
        <v>159</v>
      </c>
      <c r="B19" s="43"/>
      <c r="C19" s="74">
        <v>2012</v>
      </c>
      <c r="D19" s="43"/>
      <c r="E19" s="43"/>
      <c r="F19" s="66">
        <v>462</v>
      </c>
      <c r="G19" s="75">
        <f>+D19+F19</f>
        <v>462</v>
      </c>
    </row>
    <row r="20" spans="1:7" ht="15.75" customHeight="1">
      <c r="A20" s="67" t="s">
        <v>160</v>
      </c>
      <c r="B20" s="43"/>
      <c r="C20" s="74">
        <v>2012</v>
      </c>
      <c r="D20" s="43"/>
      <c r="E20" s="43"/>
      <c r="F20" s="66">
        <v>116</v>
      </c>
      <c r="G20" s="75">
        <f>+D20+F20</f>
        <v>116</v>
      </c>
    </row>
    <row r="21" spans="1:7" ht="15.75" customHeight="1">
      <c r="A21" s="67" t="s">
        <v>161</v>
      </c>
      <c r="B21" s="43"/>
      <c r="C21" s="74">
        <v>2012</v>
      </c>
      <c r="D21" s="43"/>
      <c r="E21" s="43"/>
      <c r="F21" s="66">
        <v>5925</v>
      </c>
      <c r="G21" s="75">
        <f>+D21+F21</f>
        <v>5925</v>
      </c>
    </row>
    <row r="22" spans="1:7" ht="15.75" customHeight="1">
      <c r="A22" s="67" t="s">
        <v>162</v>
      </c>
      <c r="B22" s="43"/>
      <c r="C22" s="74">
        <v>2012</v>
      </c>
      <c r="D22" s="43"/>
      <c r="E22" s="43"/>
      <c r="F22" s="66">
        <v>1397</v>
      </c>
      <c r="G22" s="75">
        <f>+D22+F22</f>
        <v>1397</v>
      </c>
    </row>
    <row r="23" spans="1:7" ht="15.75" customHeight="1">
      <c r="A23" s="67" t="s">
        <v>163</v>
      </c>
      <c r="B23" s="43"/>
      <c r="C23" s="74">
        <v>2012</v>
      </c>
      <c r="D23" s="43"/>
      <c r="E23" s="43"/>
      <c r="F23" s="66">
        <v>191</v>
      </c>
      <c r="G23" s="75">
        <f t="shared" si="0"/>
        <v>191</v>
      </c>
    </row>
    <row r="24" spans="1:7" ht="15.75" customHeight="1" thickBot="1">
      <c r="A24" s="67" t="s">
        <v>164</v>
      </c>
      <c r="B24" s="44"/>
      <c r="C24" s="74">
        <v>2012</v>
      </c>
      <c r="D24" s="44"/>
      <c r="E24" s="44"/>
      <c r="F24" s="344">
        <v>432</v>
      </c>
      <c r="G24" s="79">
        <f>+D24+F24</f>
        <v>432</v>
      </c>
    </row>
    <row r="25" spans="1:7" s="82" customFormat="1" ht="18" customHeight="1" thickBot="1">
      <c r="A25" s="178" t="s">
        <v>975</v>
      </c>
      <c r="B25" s="80">
        <f>SUM(B4:B24)</f>
        <v>0</v>
      </c>
      <c r="C25" s="104"/>
      <c r="D25" s="80">
        <f>SUM(D4:D24)</f>
        <v>0</v>
      </c>
      <c r="E25" s="80">
        <f>SUM(E4:E24)</f>
        <v>0</v>
      </c>
      <c r="F25" s="80">
        <f>SUM(F4:F24)</f>
        <v>29802</v>
      </c>
      <c r="G25" s="81">
        <f>SUM(G4:G24)</f>
        <v>29802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6" r:id="rId1"/>
  <headerFooter alignWithMargins="0">
    <oddHeader>&amp;C&amp;"Times New Roman CE,Félkövér"&amp;12
Beruházási (felhalmozási) kiadások
előirányzatainak és felhasználásainak alakulása beruházásonként &amp;R&amp;"Times New Roman CE,Félkövér dőlt"&amp;11 3. melléklet a ……/2013.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30" workbookViewId="0" topLeftCell="A1">
      <selection activeCell="C4" sqref="C4"/>
    </sheetView>
  </sheetViews>
  <sheetFormatPr defaultColWidth="9.00390625" defaultRowHeight="12.75"/>
  <cols>
    <col min="1" max="1" width="38.00390625" style="63" customWidth="1"/>
    <col min="2" max="6" width="15.50390625" style="62" customWidth="1"/>
    <col min="7" max="7" width="15.50390625" style="73" customWidth="1"/>
    <col min="8" max="9" width="12.875" style="62" customWidth="1"/>
    <col min="10" max="10" width="13.875" style="62" customWidth="1"/>
    <col min="11" max="16384" width="9.375" style="62" customWidth="1"/>
  </cols>
  <sheetData>
    <row r="1" spans="1:7" ht="35.25" customHeight="1" thickBot="1">
      <c r="A1" s="175"/>
      <c r="B1" s="73"/>
      <c r="C1" s="73"/>
      <c r="D1" s="73"/>
      <c r="E1" s="73"/>
      <c r="F1" s="1075" t="s">
        <v>970</v>
      </c>
      <c r="G1" s="1075"/>
    </row>
    <row r="2" spans="1:7" s="65" customFormat="1" ht="44.25" customHeight="1" thickBot="1">
      <c r="A2" s="176" t="s">
        <v>979</v>
      </c>
      <c r="B2" s="177" t="s">
        <v>977</v>
      </c>
      <c r="C2" s="177" t="s">
        <v>978</v>
      </c>
      <c r="D2" s="177" t="s">
        <v>1269</v>
      </c>
      <c r="E2" s="177" t="s">
        <v>31</v>
      </c>
      <c r="F2" s="343" t="s">
        <v>32</v>
      </c>
      <c r="G2" s="345" t="s">
        <v>33</v>
      </c>
    </row>
    <row r="3" spans="1:7" s="73" customFormat="1" ht="12" customHeight="1" thickBot="1">
      <c r="A3" s="71">
        <v>1</v>
      </c>
      <c r="B3" s="72">
        <v>2</v>
      </c>
      <c r="C3" s="72">
        <v>3</v>
      </c>
      <c r="D3" s="72">
        <v>4</v>
      </c>
      <c r="E3" s="72">
        <v>5</v>
      </c>
      <c r="F3" s="346">
        <v>6</v>
      </c>
      <c r="G3" s="347" t="s">
        <v>34</v>
      </c>
    </row>
    <row r="4" spans="1:7" ht="15.75" customHeight="1">
      <c r="A4" s="67" t="s">
        <v>165</v>
      </c>
      <c r="B4" s="43"/>
      <c r="C4" s="1025" t="s">
        <v>166</v>
      </c>
      <c r="D4" s="43"/>
      <c r="E4" s="43"/>
      <c r="F4" s="66">
        <v>444</v>
      </c>
      <c r="G4" s="75">
        <f>+D4+F4</f>
        <v>444</v>
      </c>
    </row>
    <row r="5" spans="1:7" ht="15.75" customHeight="1">
      <c r="A5" s="67"/>
      <c r="B5" s="43"/>
      <c r="C5" s="74"/>
      <c r="D5" s="43"/>
      <c r="E5" s="43"/>
      <c r="F5" s="66"/>
      <c r="G5" s="75">
        <f>+D5+F5</f>
        <v>0</v>
      </c>
    </row>
    <row r="6" spans="1:7" ht="15.75" customHeight="1">
      <c r="A6" s="67"/>
      <c r="B6" s="43"/>
      <c r="C6" s="74"/>
      <c r="D6" s="43"/>
      <c r="E6" s="43"/>
      <c r="F6" s="66"/>
      <c r="G6" s="75">
        <f aca="true" t="shared" si="0" ref="G6:G21">+D6+F6</f>
        <v>0</v>
      </c>
    </row>
    <row r="7" spans="1:7" ht="15.75" customHeight="1">
      <c r="A7" s="76"/>
      <c r="B7" s="43"/>
      <c r="C7" s="74"/>
      <c r="D7" s="43"/>
      <c r="E7" s="43"/>
      <c r="F7" s="66"/>
      <c r="G7" s="75">
        <f t="shared" si="0"/>
        <v>0</v>
      </c>
    </row>
    <row r="8" spans="1:7" ht="15.75" customHeight="1">
      <c r="A8" s="67"/>
      <c r="B8" s="43"/>
      <c r="C8" s="74"/>
      <c r="D8" s="43"/>
      <c r="E8" s="43"/>
      <c r="F8" s="66"/>
      <c r="G8" s="75">
        <f t="shared" si="0"/>
        <v>0</v>
      </c>
    </row>
    <row r="9" spans="1:7" ht="15.75" customHeight="1">
      <c r="A9" s="76"/>
      <c r="B9" s="43"/>
      <c r="C9" s="74"/>
      <c r="D9" s="43"/>
      <c r="E9" s="43"/>
      <c r="F9" s="66"/>
      <c r="G9" s="75">
        <f t="shared" si="0"/>
        <v>0</v>
      </c>
    </row>
    <row r="10" spans="1:7" ht="15.75" customHeight="1">
      <c r="A10" s="67"/>
      <c r="B10" s="43"/>
      <c r="C10" s="74"/>
      <c r="D10" s="43"/>
      <c r="E10" s="43"/>
      <c r="F10" s="66"/>
      <c r="G10" s="75">
        <f t="shared" si="0"/>
        <v>0</v>
      </c>
    </row>
    <row r="11" spans="1:7" ht="15.75" customHeight="1">
      <c r="A11" s="67"/>
      <c r="B11" s="43"/>
      <c r="C11" s="74"/>
      <c r="D11" s="43"/>
      <c r="E11" s="43"/>
      <c r="F11" s="66"/>
      <c r="G11" s="75">
        <f t="shared" si="0"/>
        <v>0</v>
      </c>
    </row>
    <row r="12" spans="1:7" ht="15.75" customHeight="1">
      <c r="A12" s="67"/>
      <c r="B12" s="43"/>
      <c r="C12" s="74"/>
      <c r="D12" s="43"/>
      <c r="E12" s="43"/>
      <c r="F12" s="66"/>
      <c r="G12" s="75">
        <f t="shared" si="0"/>
        <v>0</v>
      </c>
    </row>
    <row r="13" spans="1:7" ht="15.75" customHeight="1">
      <c r="A13" s="67"/>
      <c r="B13" s="43"/>
      <c r="C13" s="74"/>
      <c r="D13" s="43"/>
      <c r="E13" s="43"/>
      <c r="F13" s="66"/>
      <c r="G13" s="75">
        <f t="shared" si="0"/>
        <v>0</v>
      </c>
    </row>
    <row r="14" spans="1:7" ht="15.75" customHeight="1">
      <c r="A14" s="67"/>
      <c r="B14" s="43"/>
      <c r="C14" s="74"/>
      <c r="D14" s="43"/>
      <c r="E14" s="43"/>
      <c r="F14" s="66"/>
      <c r="G14" s="75">
        <f t="shared" si="0"/>
        <v>0</v>
      </c>
    </row>
    <row r="15" spans="1:7" ht="15.75" customHeight="1">
      <c r="A15" s="67"/>
      <c r="B15" s="43"/>
      <c r="C15" s="74"/>
      <c r="D15" s="43"/>
      <c r="E15" s="43"/>
      <c r="F15" s="66"/>
      <c r="G15" s="75">
        <f t="shared" si="0"/>
        <v>0</v>
      </c>
    </row>
    <row r="16" spans="1:7" ht="15.75" customHeight="1">
      <c r="A16" s="67"/>
      <c r="B16" s="43"/>
      <c r="C16" s="74"/>
      <c r="D16" s="43"/>
      <c r="E16" s="43"/>
      <c r="F16" s="66"/>
      <c r="G16" s="75">
        <f t="shared" si="0"/>
        <v>0</v>
      </c>
    </row>
    <row r="17" spans="1:7" ht="15.75" customHeight="1">
      <c r="A17" s="67"/>
      <c r="B17" s="43"/>
      <c r="C17" s="74"/>
      <c r="D17" s="43"/>
      <c r="E17" s="43"/>
      <c r="F17" s="66"/>
      <c r="G17" s="75">
        <f t="shared" si="0"/>
        <v>0</v>
      </c>
    </row>
    <row r="18" spans="1:7" ht="15.75" customHeight="1">
      <c r="A18" s="67"/>
      <c r="B18" s="43"/>
      <c r="C18" s="74"/>
      <c r="D18" s="43"/>
      <c r="E18" s="43"/>
      <c r="F18" s="66"/>
      <c r="G18" s="75">
        <f t="shared" si="0"/>
        <v>0</v>
      </c>
    </row>
    <row r="19" spans="1:7" ht="15.75" customHeight="1">
      <c r="A19" s="67"/>
      <c r="B19" s="43"/>
      <c r="C19" s="74"/>
      <c r="D19" s="43"/>
      <c r="E19" s="43"/>
      <c r="F19" s="66"/>
      <c r="G19" s="75">
        <f t="shared" si="0"/>
        <v>0</v>
      </c>
    </row>
    <row r="20" spans="1:7" ht="15.75" customHeight="1">
      <c r="A20" s="67"/>
      <c r="B20" s="43"/>
      <c r="C20" s="74"/>
      <c r="D20" s="43"/>
      <c r="E20" s="43"/>
      <c r="F20" s="66"/>
      <c r="G20" s="75">
        <f t="shared" si="0"/>
        <v>0</v>
      </c>
    </row>
    <row r="21" spans="1:7" ht="15.75" customHeight="1">
      <c r="A21" s="67"/>
      <c r="B21" s="43"/>
      <c r="C21" s="74"/>
      <c r="D21" s="43"/>
      <c r="E21" s="43"/>
      <c r="F21" s="66"/>
      <c r="G21" s="75">
        <f t="shared" si="0"/>
        <v>0</v>
      </c>
    </row>
    <row r="22" spans="1:7" ht="15.75" customHeight="1" thickBot="1">
      <c r="A22" s="77"/>
      <c r="B22" s="44"/>
      <c r="C22" s="78"/>
      <c r="D22" s="44"/>
      <c r="E22" s="44"/>
      <c r="F22" s="344"/>
      <c r="G22" s="79">
        <f>+D22+F22</f>
        <v>0</v>
      </c>
    </row>
    <row r="23" spans="1:7" s="82" customFormat="1" ht="18" customHeight="1" thickBot="1">
      <c r="A23" s="178" t="s">
        <v>975</v>
      </c>
      <c r="B23" s="80">
        <f>SUM(B4:B22)</f>
        <v>0</v>
      </c>
      <c r="C23" s="104"/>
      <c r="D23" s="80">
        <f>SUM(D4:D22)</f>
        <v>0</v>
      </c>
      <c r="E23" s="80">
        <f>SUM(E4:E22)</f>
        <v>0</v>
      </c>
      <c r="F23" s="80">
        <f>SUM(F4:F22)</f>
        <v>444</v>
      </c>
      <c r="G23" s="81">
        <f>SUM(G4:G22)</f>
        <v>444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&amp;R&amp;"Times New Roman CE,Félkövér dőlt"&amp;11 4. melléklet a ……/2013.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B44" sqref="B44"/>
    </sheetView>
  </sheetViews>
  <sheetFormatPr defaultColWidth="9.00390625" defaultRowHeight="12.75"/>
  <cols>
    <col min="1" max="1" width="28.875" style="62" customWidth="1"/>
    <col min="2" max="13" width="10.875" style="62" customWidth="1"/>
    <col min="14" max="16384" width="9.375" style="62" customWidth="1"/>
  </cols>
  <sheetData>
    <row r="1" spans="1:13" ht="15.75" customHeight="1">
      <c r="A1" s="1088" t="s">
        <v>83</v>
      </c>
      <c r="B1" s="1088"/>
      <c r="C1" s="1088"/>
      <c r="D1" s="1089"/>
      <c r="E1" s="1089"/>
      <c r="F1" s="1089"/>
      <c r="G1" s="1089"/>
      <c r="H1" s="1089"/>
      <c r="I1" s="1089"/>
      <c r="J1" s="1089"/>
      <c r="K1" s="1089"/>
      <c r="L1" s="1089"/>
      <c r="M1" s="1089"/>
    </row>
    <row r="2" spans="1:13" s="91" customFormat="1" ht="15.75" thickBot="1">
      <c r="A2" s="881"/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1090" t="s">
        <v>970</v>
      </c>
      <c r="M2" s="1090"/>
    </row>
    <row r="3" spans="1:13" s="91" customFormat="1" ht="17.25" customHeight="1" thickBot="1">
      <c r="A3" s="1091" t="s">
        <v>1046</v>
      </c>
      <c r="B3" s="1094" t="s">
        <v>84</v>
      </c>
      <c r="C3" s="1094"/>
      <c r="D3" s="1094"/>
      <c r="E3" s="1094"/>
      <c r="F3" s="1094"/>
      <c r="G3" s="1094"/>
      <c r="H3" s="1094"/>
      <c r="I3" s="1094"/>
      <c r="J3" s="1095" t="s">
        <v>1330</v>
      </c>
      <c r="K3" s="1095"/>
      <c r="L3" s="1095"/>
      <c r="M3" s="1095"/>
    </row>
    <row r="4" spans="1:13" s="84" customFormat="1" ht="18" customHeight="1" thickBot="1">
      <c r="A4" s="1092"/>
      <c r="B4" s="1076" t="s">
        <v>85</v>
      </c>
      <c r="C4" s="1077" t="s">
        <v>86</v>
      </c>
      <c r="D4" s="1078" t="s">
        <v>87</v>
      </c>
      <c r="E4" s="1078"/>
      <c r="F4" s="1078"/>
      <c r="G4" s="1078"/>
      <c r="H4" s="1078"/>
      <c r="I4" s="1078"/>
      <c r="J4" s="1096"/>
      <c r="K4" s="1096"/>
      <c r="L4" s="1096"/>
      <c r="M4" s="1096"/>
    </row>
    <row r="5" spans="1:13" s="84" customFormat="1" ht="18" customHeight="1" thickBot="1">
      <c r="A5" s="1092"/>
      <c r="B5" s="1076"/>
      <c r="C5" s="1077"/>
      <c r="D5" s="883" t="s">
        <v>85</v>
      </c>
      <c r="E5" s="883" t="s">
        <v>86</v>
      </c>
      <c r="F5" s="883" t="s">
        <v>85</v>
      </c>
      <c r="G5" s="883" t="s">
        <v>86</v>
      </c>
      <c r="H5" s="883" t="s">
        <v>85</v>
      </c>
      <c r="I5" s="883" t="s">
        <v>86</v>
      </c>
      <c r="J5" s="1096"/>
      <c r="K5" s="1096"/>
      <c r="L5" s="1096"/>
      <c r="M5" s="1096"/>
    </row>
    <row r="6" spans="1:13" s="85" customFormat="1" ht="42.75" customHeight="1" thickBot="1">
      <c r="A6" s="1093"/>
      <c r="B6" s="1077" t="s">
        <v>88</v>
      </c>
      <c r="C6" s="1077"/>
      <c r="D6" s="1077" t="s">
        <v>92</v>
      </c>
      <c r="E6" s="1077"/>
      <c r="F6" s="1077" t="s">
        <v>1327</v>
      </c>
      <c r="G6" s="1077"/>
      <c r="H6" s="1076" t="s">
        <v>93</v>
      </c>
      <c r="I6" s="1076"/>
      <c r="J6" s="882" t="s">
        <v>92</v>
      </c>
      <c r="K6" s="883" t="s">
        <v>1327</v>
      </c>
      <c r="L6" s="882" t="s">
        <v>946</v>
      </c>
      <c r="M6" s="883" t="s">
        <v>94</v>
      </c>
    </row>
    <row r="7" spans="1:13" s="85" customFormat="1" ht="13.5" customHeight="1" thickBot="1">
      <c r="A7" s="884">
        <v>1</v>
      </c>
      <c r="B7" s="882">
        <v>2</v>
      </c>
      <c r="C7" s="882">
        <v>3</v>
      </c>
      <c r="D7" s="885">
        <v>4</v>
      </c>
      <c r="E7" s="883">
        <v>5</v>
      </c>
      <c r="F7" s="883">
        <v>6</v>
      </c>
      <c r="G7" s="883">
        <v>7</v>
      </c>
      <c r="H7" s="882">
        <v>8</v>
      </c>
      <c r="I7" s="885">
        <v>9</v>
      </c>
      <c r="J7" s="885">
        <v>10</v>
      </c>
      <c r="K7" s="885">
        <v>11</v>
      </c>
      <c r="L7" s="885" t="s">
        <v>89</v>
      </c>
      <c r="M7" s="886" t="s">
        <v>90</v>
      </c>
    </row>
    <row r="8" spans="1:13" ht="12.75" customHeight="1">
      <c r="A8" s="887" t="s">
        <v>1048</v>
      </c>
      <c r="B8" s="433"/>
      <c r="C8" s="434"/>
      <c r="D8" s="434"/>
      <c r="E8" s="435"/>
      <c r="F8" s="434"/>
      <c r="G8" s="434"/>
      <c r="H8" s="436"/>
      <c r="I8" s="436"/>
      <c r="J8" s="436"/>
      <c r="K8" s="436"/>
      <c r="L8" s="904">
        <f>J8+K8</f>
        <v>0</v>
      </c>
      <c r="M8" s="905">
        <f>IF((C8&lt;&gt;0),ROUND((L8/C8)*100,1),"")</f>
      </c>
    </row>
    <row r="9" spans="1:13" ht="12.75" customHeight="1">
      <c r="A9" s="888" t="s">
        <v>1063</v>
      </c>
      <c r="B9" s="437"/>
      <c r="C9" s="438"/>
      <c r="D9" s="438"/>
      <c r="E9" s="438"/>
      <c r="F9" s="438"/>
      <c r="G9" s="438"/>
      <c r="H9" s="438"/>
      <c r="I9" s="438"/>
      <c r="J9" s="438"/>
      <c r="K9" s="438"/>
      <c r="L9" s="453">
        <f aca="true" t="shared" si="0" ref="L9:L14">J9+K9</f>
        <v>0</v>
      </c>
      <c r="M9" s="906">
        <f aca="true" t="shared" si="1" ref="M9:M15">IF((C9&lt;&gt;0),ROUND((L9/C9)*100,1),"")</f>
      </c>
    </row>
    <row r="10" spans="1:13" ht="12.75" customHeight="1">
      <c r="A10" s="889" t="s">
        <v>1049</v>
      </c>
      <c r="B10" s="439"/>
      <c r="C10" s="440"/>
      <c r="D10" s="440"/>
      <c r="E10" s="440"/>
      <c r="F10" s="440"/>
      <c r="G10" s="440"/>
      <c r="H10" s="440"/>
      <c r="I10" s="440"/>
      <c r="J10" s="440"/>
      <c r="K10" s="440"/>
      <c r="L10" s="453">
        <f t="shared" si="0"/>
        <v>0</v>
      </c>
      <c r="M10" s="907">
        <f t="shared" si="1"/>
      </c>
    </row>
    <row r="11" spans="1:13" ht="12.75" customHeight="1">
      <c r="A11" s="889" t="s">
        <v>1066</v>
      </c>
      <c r="B11" s="439"/>
      <c r="C11" s="440"/>
      <c r="D11" s="440"/>
      <c r="E11" s="440"/>
      <c r="F11" s="440"/>
      <c r="G11" s="440"/>
      <c r="H11" s="440"/>
      <c r="I11" s="440"/>
      <c r="J11" s="440"/>
      <c r="K11" s="440"/>
      <c r="L11" s="453">
        <f t="shared" si="0"/>
        <v>0</v>
      </c>
      <c r="M11" s="907">
        <f t="shared" si="1"/>
      </c>
    </row>
    <row r="12" spans="1:13" ht="12.75" customHeight="1">
      <c r="A12" s="889" t="s">
        <v>1050</v>
      </c>
      <c r="B12" s="439"/>
      <c r="C12" s="440"/>
      <c r="D12" s="440"/>
      <c r="E12" s="440"/>
      <c r="F12" s="440"/>
      <c r="G12" s="440"/>
      <c r="H12" s="440"/>
      <c r="I12" s="440"/>
      <c r="J12" s="440"/>
      <c r="K12" s="440"/>
      <c r="L12" s="453">
        <f t="shared" si="0"/>
        <v>0</v>
      </c>
      <c r="M12" s="907">
        <f t="shared" si="1"/>
      </c>
    </row>
    <row r="13" spans="1:13" ht="12.75" customHeight="1">
      <c r="A13" s="889" t="s">
        <v>1051</v>
      </c>
      <c r="B13" s="439"/>
      <c r="C13" s="440"/>
      <c r="D13" s="440"/>
      <c r="E13" s="440"/>
      <c r="F13" s="440"/>
      <c r="G13" s="440"/>
      <c r="H13" s="441"/>
      <c r="I13" s="441"/>
      <c r="J13" s="441"/>
      <c r="K13" s="441"/>
      <c r="L13" s="453">
        <f t="shared" si="0"/>
        <v>0</v>
      </c>
      <c r="M13" s="908">
        <f t="shared" si="1"/>
      </c>
    </row>
    <row r="14" spans="1:13" ht="12.75" customHeight="1" thickBot="1">
      <c r="A14" s="442"/>
      <c r="B14" s="443"/>
      <c r="C14" s="444"/>
      <c r="D14" s="444"/>
      <c r="E14" s="444"/>
      <c r="F14" s="444"/>
      <c r="G14" s="444"/>
      <c r="H14" s="444"/>
      <c r="I14" s="444"/>
      <c r="J14" s="444"/>
      <c r="K14" s="444"/>
      <c r="L14" s="909">
        <f t="shared" si="0"/>
        <v>0</v>
      </c>
      <c r="M14" s="910">
        <f t="shared" si="1"/>
      </c>
    </row>
    <row r="15" spans="1:13" ht="12.75" customHeight="1" thickBot="1">
      <c r="A15" s="890" t="s">
        <v>1053</v>
      </c>
      <c r="B15" s="901">
        <f>B8+SUM(B10:B14)</f>
        <v>0</v>
      </c>
      <c r="C15" s="901">
        <f aca="true" t="shared" si="2" ref="C15:K15">C8+SUM(C10:C14)</f>
        <v>0</v>
      </c>
      <c r="D15" s="901">
        <f t="shared" si="2"/>
        <v>0</v>
      </c>
      <c r="E15" s="901">
        <f t="shared" si="2"/>
        <v>0</v>
      </c>
      <c r="F15" s="901">
        <f t="shared" si="2"/>
        <v>0</v>
      </c>
      <c r="G15" s="901">
        <f t="shared" si="2"/>
        <v>0</v>
      </c>
      <c r="H15" s="901">
        <f t="shared" si="2"/>
        <v>0</v>
      </c>
      <c r="I15" s="901">
        <f t="shared" si="2"/>
        <v>0</v>
      </c>
      <c r="J15" s="901">
        <f t="shared" si="2"/>
        <v>0</v>
      </c>
      <c r="K15" s="901">
        <f t="shared" si="2"/>
        <v>0</v>
      </c>
      <c r="L15" s="901">
        <f>J15+K15</f>
        <v>0</v>
      </c>
      <c r="M15" s="903">
        <f t="shared" si="1"/>
      </c>
    </row>
    <row r="16" spans="1:13" ht="9.75" customHeight="1">
      <c r="A16" s="445"/>
      <c r="B16" s="446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</row>
    <row r="17" spans="1:13" ht="13.5" customHeight="1" thickBot="1">
      <c r="A17" s="891" t="s">
        <v>1052</v>
      </c>
      <c r="B17" s="448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</row>
    <row r="18" spans="1:13" ht="12.75" customHeight="1">
      <c r="A18" s="892" t="s">
        <v>1059</v>
      </c>
      <c r="B18" s="433"/>
      <c r="C18" s="434"/>
      <c r="D18" s="434"/>
      <c r="E18" s="435"/>
      <c r="F18" s="434"/>
      <c r="G18" s="434"/>
      <c r="H18" s="450"/>
      <c r="I18" s="450"/>
      <c r="J18" s="450"/>
      <c r="K18" s="450"/>
      <c r="L18" s="451">
        <f>J18+K18</f>
        <v>0</v>
      </c>
      <c r="M18" s="897">
        <f>IF((C18&lt;&gt;0),ROUND((L18/C18)*100,1),"")</f>
      </c>
    </row>
    <row r="19" spans="1:13" ht="12.75" customHeight="1">
      <c r="A19" s="893" t="s">
        <v>1060</v>
      </c>
      <c r="B19" s="437"/>
      <c r="C19" s="440"/>
      <c r="D19" s="440"/>
      <c r="E19" s="440"/>
      <c r="F19" s="440"/>
      <c r="G19" s="440"/>
      <c r="H19" s="452"/>
      <c r="I19" s="452"/>
      <c r="J19" s="452"/>
      <c r="K19" s="452"/>
      <c r="L19" s="453">
        <f aca="true" t="shared" si="3" ref="L19:L24">J19+K19</f>
        <v>0</v>
      </c>
      <c r="M19" s="898">
        <f aca="true" t="shared" si="4" ref="M19:M25">IF((C19&lt;&gt;0),ROUND((L19/C19)*100,1),"")</f>
      </c>
    </row>
    <row r="20" spans="1:13" ht="12.75" customHeight="1">
      <c r="A20" s="893" t="s">
        <v>1061</v>
      </c>
      <c r="B20" s="439"/>
      <c r="C20" s="440"/>
      <c r="D20" s="440"/>
      <c r="E20" s="440"/>
      <c r="F20" s="440"/>
      <c r="G20" s="440"/>
      <c r="H20" s="452"/>
      <c r="I20" s="452"/>
      <c r="J20" s="452"/>
      <c r="K20" s="452"/>
      <c r="L20" s="453">
        <f t="shared" si="3"/>
        <v>0</v>
      </c>
      <c r="M20" s="898">
        <f t="shared" si="4"/>
      </c>
    </row>
    <row r="21" spans="1:13" ht="12.75" customHeight="1">
      <c r="A21" s="893" t="s">
        <v>1062</v>
      </c>
      <c r="B21" s="439"/>
      <c r="C21" s="440"/>
      <c r="D21" s="440"/>
      <c r="E21" s="440"/>
      <c r="F21" s="440"/>
      <c r="G21" s="440"/>
      <c r="H21" s="452"/>
      <c r="I21" s="452"/>
      <c r="J21" s="452"/>
      <c r="K21" s="452"/>
      <c r="L21" s="453">
        <f t="shared" si="3"/>
        <v>0</v>
      </c>
      <c r="M21" s="898">
        <f t="shared" si="4"/>
      </c>
    </row>
    <row r="22" spans="1:13" ht="12.75" customHeight="1">
      <c r="A22" s="454"/>
      <c r="B22" s="439"/>
      <c r="C22" s="440"/>
      <c r="D22" s="440"/>
      <c r="E22" s="440"/>
      <c r="F22" s="440"/>
      <c r="G22" s="440"/>
      <c r="H22" s="452"/>
      <c r="I22" s="452"/>
      <c r="J22" s="452"/>
      <c r="K22" s="452"/>
      <c r="L22" s="453">
        <f t="shared" si="3"/>
        <v>0</v>
      </c>
      <c r="M22" s="898">
        <f t="shared" si="4"/>
      </c>
    </row>
    <row r="23" spans="1:13" ht="12.75" customHeight="1">
      <c r="A23" s="454"/>
      <c r="B23" s="439"/>
      <c r="C23" s="440"/>
      <c r="D23" s="440"/>
      <c r="E23" s="440"/>
      <c r="F23" s="440"/>
      <c r="G23" s="440"/>
      <c r="H23" s="452"/>
      <c r="I23" s="452"/>
      <c r="J23" s="452"/>
      <c r="K23" s="452"/>
      <c r="L23" s="453">
        <f t="shared" si="3"/>
        <v>0</v>
      </c>
      <c r="M23" s="899">
        <f t="shared" si="4"/>
      </c>
    </row>
    <row r="24" spans="1:13" ht="12.75" customHeight="1" thickBot="1">
      <c r="A24" s="455"/>
      <c r="B24" s="443"/>
      <c r="C24" s="444"/>
      <c r="D24" s="444"/>
      <c r="E24" s="444"/>
      <c r="F24" s="444"/>
      <c r="G24" s="444"/>
      <c r="H24" s="456"/>
      <c r="I24" s="456"/>
      <c r="J24" s="456"/>
      <c r="K24" s="456"/>
      <c r="L24" s="457">
        <f t="shared" si="3"/>
        <v>0</v>
      </c>
      <c r="M24" s="900">
        <f t="shared" si="4"/>
      </c>
    </row>
    <row r="25" spans="1:13" ht="13.5" customHeight="1" thickBot="1">
      <c r="A25" s="894" t="s">
        <v>1019</v>
      </c>
      <c r="B25" s="901">
        <f>SUM(B18:B24)</f>
        <v>0</v>
      </c>
      <c r="C25" s="901">
        <f aca="true" t="shared" si="5" ref="C25:K25">SUM(C18:C24)</f>
        <v>0</v>
      </c>
      <c r="D25" s="901">
        <f t="shared" si="5"/>
        <v>0</v>
      </c>
      <c r="E25" s="901">
        <f t="shared" si="5"/>
        <v>0</v>
      </c>
      <c r="F25" s="901">
        <f t="shared" si="5"/>
        <v>0</v>
      </c>
      <c r="G25" s="901">
        <f t="shared" si="5"/>
        <v>0</v>
      </c>
      <c r="H25" s="901">
        <f t="shared" si="5"/>
        <v>0</v>
      </c>
      <c r="I25" s="901">
        <f t="shared" si="5"/>
        <v>0</v>
      </c>
      <c r="J25" s="901">
        <f t="shared" si="5"/>
        <v>0</v>
      </c>
      <c r="K25" s="901">
        <f t="shared" si="5"/>
        <v>0</v>
      </c>
      <c r="L25" s="901">
        <f>J25+K25</f>
        <v>0</v>
      </c>
      <c r="M25" s="902">
        <f t="shared" si="4"/>
      </c>
    </row>
    <row r="26" spans="1:13" ht="10.5" customHeight="1">
      <c r="A26" s="1083" t="s">
        <v>91</v>
      </c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</row>
    <row r="27" spans="1:13" ht="6" customHeight="1">
      <c r="A27" s="895"/>
      <c r="B27" s="895"/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</row>
    <row r="28" spans="1:13" ht="15" customHeight="1">
      <c r="A28" s="1097" t="s">
        <v>95</v>
      </c>
      <c r="B28" s="1097"/>
      <c r="C28" s="1097"/>
      <c r="D28" s="1097"/>
      <c r="E28" s="1097"/>
      <c r="F28" s="1097"/>
      <c r="G28" s="1097"/>
      <c r="H28" s="1097"/>
      <c r="I28" s="1097"/>
      <c r="J28" s="1097"/>
      <c r="K28" s="1097"/>
      <c r="L28" s="1097"/>
      <c r="M28" s="1097"/>
    </row>
    <row r="29" spans="1:13" ht="12" customHeight="1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1090" t="s">
        <v>970</v>
      </c>
      <c r="M29" s="1090"/>
    </row>
    <row r="30" spans="1:13" ht="13.5" thickBot="1">
      <c r="A30" s="1079" t="s">
        <v>1054</v>
      </c>
      <c r="B30" s="1080"/>
      <c r="C30" s="1080"/>
      <c r="D30" s="1080"/>
      <c r="E30" s="1080"/>
      <c r="F30" s="1080"/>
      <c r="G30" s="1080"/>
      <c r="H30" s="1080"/>
      <c r="I30" s="1080"/>
      <c r="J30" s="1080"/>
      <c r="K30" s="837" t="s">
        <v>85</v>
      </c>
      <c r="L30" s="837" t="s">
        <v>86</v>
      </c>
      <c r="M30" s="837" t="s">
        <v>1330</v>
      </c>
    </row>
    <row r="31" spans="1:13" ht="12.75">
      <c r="A31" s="1081"/>
      <c r="B31" s="1082"/>
      <c r="C31" s="1082"/>
      <c r="D31" s="1082"/>
      <c r="E31" s="1082"/>
      <c r="F31" s="1082"/>
      <c r="G31" s="1082"/>
      <c r="H31" s="1082"/>
      <c r="I31" s="1082"/>
      <c r="J31" s="1082"/>
      <c r="K31" s="458"/>
      <c r="L31" s="459"/>
      <c r="M31" s="459"/>
    </row>
    <row r="32" spans="1:13" ht="13.5" thickBot="1">
      <c r="A32" s="1084"/>
      <c r="B32" s="1085"/>
      <c r="C32" s="1085"/>
      <c r="D32" s="1085"/>
      <c r="E32" s="1085"/>
      <c r="F32" s="1085"/>
      <c r="G32" s="1085"/>
      <c r="H32" s="1085"/>
      <c r="I32" s="1085"/>
      <c r="J32" s="1085"/>
      <c r="K32" s="460"/>
      <c r="L32" s="456"/>
      <c r="M32" s="456"/>
    </row>
    <row r="33" spans="1:13" ht="13.5" thickBot="1">
      <c r="A33" s="1086" t="s">
        <v>947</v>
      </c>
      <c r="B33" s="1087"/>
      <c r="C33" s="1087"/>
      <c r="D33" s="1087"/>
      <c r="E33" s="1087"/>
      <c r="F33" s="1087"/>
      <c r="G33" s="1087"/>
      <c r="H33" s="1087"/>
      <c r="I33" s="1087"/>
      <c r="J33" s="1087"/>
      <c r="K33" s="896">
        <f>SUM(K31:K32)</f>
        <v>0</v>
      </c>
      <c r="L33" s="896">
        <f>SUM(L31:L32)</f>
        <v>0</v>
      </c>
      <c r="M33" s="896">
        <f>SUM(M31:M32)</f>
        <v>0</v>
      </c>
    </row>
  </sheetData>
  <sheetProtection sheet="1"/>
  <mergeCells count="20">
    <mergeCell ref="A32:J32"/>
    <mergeCell ref="A33:J33"/>
    <mergeCell ref="A1:C1"/>
    <mergeCell ref="D1:M1"/>
    <mergeCell ref="L2:M2"/>
    <mergeCell ref="A3:A6"/>
    <mergeCell ref="B3:I3"/>
    <mergeCell ref="J3:M5"/>
    <mergeCell ref="A28:M28"/>
    <mergeCell ref="L29:M29"/>
    <mergeCell ref="B4:B5"/>
    <mergeCell ref="C4:C5"/>
    <mergeCell ref="D4:I4"/>
    <mergeCell ref="B6:C6"/>
    <mergeCell ref="A30:J30"/>
    <mergeCell ref="A31:J31"/>
    <mergeCell ref="D6:E6"/>
    <mergeCell ref="F6:G6"/>
    <mergeCell ref="H6:I6"/>
    <mergeCell ref="A26:M2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5. melléklet a ......../2013. (........)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zoomScale="120" zoomScaleNormal="120" workbookViewId="0" topLeftCell="B1">
      <selection activeCell="F100" sqref="F10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86"/>
      <c r="B1" s="187"/>
      <c r="C1" s="188"/>
      <c r="D1" s="188"/>
      <c r="E1" s="188"/>
      <c r="F1" s="243" t="s">
        <v>843</v>
      </c>
    </row>
    <row r="2" spans="1:6" s="98" customFormat="1" ht="25.5" customHeight="1">
      <c r="A2" s="1100" t="s">
        <v>1313</v>
      </c>
      <c r="B2" s="1101"/>
      <c r="C2" s="1102" t="s">
        <v>1312</v>
      </c>
      <c r="D2" s="1103"/>
      <c r="E2" s="1104"/>
      <c r="F2" s="189" t="s">
        <v>948</v>
      </c>
    </row>
    <row r="3" spans="1:6" s="98" customFormat="1" ht="16.5" thickBot="1">
      <c r="A3" s="190" t="s">
        <v>1270</v>
      </c>
      <c r="B3" s="191"/>
      <c r="C3" s="1105" t="s">
        <v>949</v>
      </c>
      <c r="D3" s="1106"/>
      <c r="E3" s="1106"/>
      <c r="F3" s="242" t="s">
        <v>950</v>
      </c>
    </row>
    <row r="4" spans="1:6" s="99" customFormat="1" ht="15.75" customHeight="1" thickBot="1">
      <c r="A4" s="192"/>
      <c r="B4" s="192"/>
      <c r="C4" s="192"/>
      <c r="D4" s="192"/>
      <c r="E4" s="192"/>
      <c r="F4" s="193" t="s">
        <v>951</v>
      </c>
    </row>
    <row r="5" spans="1:6" ht="15" customHeight="1" thickBot="1">
      <c r="A5" s="1107" t="s">
        <v>1272</v>
      </c>
      <c r="B5" s="1108"/>
      <c r="C5" s="1111" t="s">
        <v>952</v>
      </c>
      <c r="D5" s="461" t="s">
        <v>85</v>
      </c>
      <c r="E5" s="461" t="s">
        <v>86</v>
      </c>
      <c r="F5" s="1098" t="s">
        <v>1330</v>
      </c>
    </row>
    <row r="6" spans="1:6" ht="15" customHeight="1" thickBot="1">
      <c r="A6" s="1109"/>
      <c r="B6" s="1110"/>
      <c r="C6" s="1112"/>
      <c r="D6" s="1113" t="s">
        <v>96</v>
      </c>
      <c r="E6" s="1114"/>
      <c r="F6" s="1099"/>
    </row>
    <row r="7" spans="1:6" s="83" customFormat="1" ht="12.75" customHeight="1" thickBot="1">
      <c r="A7" s="181">
        <v>1</v>
      </c>
      <c r="B7" s="182">
        <v>2</v>
      </c>
      <c r="C7" s="182">
        <v>3</v>
      </c>
      <c r="D7" s="462">
        <v>4</v>
      </c>
      <c r="E7" s="462">
        <v>5</v>
      </c>
      <c r="F7" s="183">
        <v>6</v>
      </c>
    </row>
    <row r="8" spans="1:6" s="83" customFormat="1" ht="15.75" customHeight="1" thickBot="1">
      <c r="A8" s="194"/>
      <c r="B8" s="195"/>
      <c r="C8" s="195" t="s">
        <v>953</v>
      </c>
      <c r="D8" s="195"/>
      <c r="E8" s="195"/>
      <c r="F8" s="196"/>
    </row>
    <row r="9" spans="1:6" s="83" customFormat="1" ht="12" customHeight="1" thickBot="1">
      <c r="A9" s="181" t="s">
        <v>913</v>
      </c>
      <c r="B9" s="197"/>
      <c r="C9" s="198" t="s">
        <v>909</v>
      </c>
      <c r="D9" s="120">
        <f>+D10+D17</f>
        <v>60765</v>
      </c>
      <c r="E9" s="120">
        <f>+E10+E17</f>
        <v>62187</v>
      </c>
      <c r="F9" s="120">
        <f>+F10+F17</f>
        <v>60419</v>
      </c>
    </row>
    <row r="10" spans="1:6" s="100" customFormat="1" ht="12" customHeight="1" thickBot="1">
      <c r="A10" s="181" t="s">
        <v>914</v>
      </c>
      <c r="B10" s="197"/>
      <c r="C10" s="198" t="s">
        <v>1273</v>
      </c>
      <c r="D10" s="120">
        <f>SUM(D11:D16)</f>
        <v>57155</v>
      </c>
      <c r="E10" s="120">
        <f>SUM(E11:E16)</f>
        <v>61686</v>
      </c>
      <c r="F10" s="120">
        <f>SUM(F11:F16)</f>
        <v>60142</v>
      </c>
    </row>
    <row r="11" spans="1:6" s="101" customFormat="1" ht="12" customHeight="1">
      <c r="A11" s="199"/>
      <c r="B11" s="200" t="s">
        <v>1014</v>
      </c>
      <c r="C11" s="201" t="s">
        <v>955</v>
      </c>
      <c r="D11" s="37">
        <v>8730</v>
      </c>
      <c r="E11" s="37">
        <v>13007</v>
      </c>
      <c r="F11" s="37">
        <v>12040</v>
      </c>
    </row>
    <row r="12" spans="1:6" s="101" customFormat="1" ht="12" customHeight="1">
      <c r="A12" s="199"/>
      <c r="B12" s="200" t="s">
        <v>1015</v>
      </c>
      <c r="C12" s="201" t="s">
        <v>983</v>
      </c>
      <c r="D12" s="37"/>
      <c r="E12" s="37"/>
      <c r="F12" s="37"/>
    </row>
    <row r="13" spans="1:6" s="101" customFormat="1" ht="12" customHeight="1">
      <c r="A13" s="199"/>
      <c r="B13" s="200" t="s">
        <v>1016</v>
      </c>
      <c r="C13" s="201" t="s">
        <v>956</v>
      </c>
      <c r="D13" s="37">
        <v>10057</v>
      </c>
      <c r="E13" s="37">
        <v>10056</v>
      </c>
      <c r="F13" s="37">
        <v>9542</v>
      </c>
    </row>
    <row r="14" spans="1:6" s="101" customFormat="1" ht="12" customHeight="1">
      <c r="A14" s="199"/>
      <c r="B14" s="200" t="s">
        <v>1017</v>
      </c>
      <c r="C14" s="201" t="s">
        <v>1109</v>
      </c>
      <c r="D14" s="37">
        <v>150</v>
      </c>
      <c r="E14" s="37">
        <v>150</v>
      </c>
      <c r="F14" s="37">
        <v>87</v>
      </c>
    </row>
    <row r="15" spans="1:6" s="101" customFormat="1" ht="12" customHeight="1">
      <c r="A15" s="199"/>
      <c r="B15" s="200" t="s">
        <v>1018</v>
      </c>
      <c r="C15" s="201" t="s">
        <v>186</v>
      </c>
      <c r="D15" s="37">
        <v>38218</v>
      </c>
      <c r="E15" s="37">
        <v>38473</v>
      </c>
      <c r="F15" s="37">
        <v>38473</v>
      </c>
    </row>
    <row r="16" spans="1:6" s="101" customFormat="1" ht="12" customHeight="1" thickBot="1">
      <c r="A16" s="199"/>
      <c r="B16" s="200" t="s">
        <v>1026</v>
      </c>
      <c r="C16" s="201" t="s">
        <v>1111</v>
      </c>
      <c r="D16" s="37">
        <v>0</v>
      </c>
      <c r="E16" s="37"/>
      <c r="F16" s="37"/>
    </row>
    <row r="17" spans="1:6" s="100" customFormat="1" ht="12" customHeight="1" thickBot="1">
      <c r="A17" s="181" t="s">
        <v>915</v>
      </c>
      <c r="B17" s="197"/>
      <c r="C17" s="198" t="s">
        <v>1112</v>
      </c>
      <c r="D17" s="120">
        <f>SUM(D18:D25)</f>
        <v>3610</v>
      </c>
      <c r="E17" s="120">
        <f>SUM(E18:E25)</f>
        <v>501</v>
      </c>
      <c r="F17" s="120">
        <f>SUM(F18:F25)</f>
        <v>277</v>
      </c>
    </row>
    <row r="18" spans="1:6" s="100" customFormat="1" ht="12" customHeight="1">
      <c r="A18" s="202"/>
      <c r="B18" s="200" t="s">
        <v>986</v>
      </c>
      <c r="C18" s="15" t="s">
        <v>1117</v>
      </c>
      <c r="D18" s="38"/>
      <c r="E18" s="38"/>
      <c r="F18" s="38"/>
    </row>
    <row r="19" spans="1:6" s="100" customFormat="1" ht="12" customHeight="1">
      <c r="A19" s="199"/>
      <c r="B19" s="200" t="s">
        <v>987</v>
      </c>
      <c r="C19" s="9" t="s">
        <v>1118</v>
      </c>
      <c r="D19" s="37"/>
      <c r="E19" s="37"/>
      <c r="F19" s="37"/>
    </row>
    <row r="20" spans="1:6" s="100" customFormat="1" ht="12" customHeight="1">
      <c r="A20" s="199"/>
      <c r="B20" s="200" t="s">
        <v>988</v>
      </c>
      <c r="C20" s="9" t="s">
        <v>1119</v>
      </c>
      <c r="D20" s="37">
        <v>1910</v>
      </c>
      <c r="E20" s="37"/>
      <c r="F20" s="37"/>
    </row>
    <row r="21" spans="1:6" s="100" customFormat="1" ht="12" customHeight="1">
      <c r="A21" s="199"/>
      <c r="B21" s="200" t="s">
        <v>989</v>
      </c>
      <c r="C21" s="9" t="s">
        <v>1120</v>
      </c>
      <c r="D21" s="37"/>
      <c r="E21" s="37"/>
      <c r="F21" s="37"/>
    </row>
    <row r="22" spans="1:6" s="100" customFormat="1" ht="12" customHeight="1">
      <c r="A22" s="199"/>
      <c r="B22" s="200" t="s">
        <v>1113</v>
      </c>
      <c r="C22" s="8" t="s">
        <v>1121</v>
      </c>
      <c r="D22" s="37">
        <v>440</v>
      </c>
      <c r="E22" s="37"/>
      <c r="F22" s="37"/>
    </row>
    <row r="23" spans="1:6" s="100" customFormat="1" ht="12" customHeight="1">
      <c r="A23" s="204"/>
      <c r="B23" s="200" t="s">
        <v>1114</v>
      </c>
      <c r="C23" s="9" t="s">
        <v>1122</v>
      </c>
      <c r="D23" s="39">
        <v>760</v>
      </c>
      <c r="E23" s="39">
        <v>1</v>
      </c>
      <c r="F23" s="39"/>
    </row>
    <row r="24" spans="1:6" s="101" customFormat="1" ht="12" customHeight="1">
      <c r="A24" s="199"/>
      <c r="B24" s="200" t="s">
        <v>1115</v>
      </c>
      <c r="C24" s="9" t="s">
        <v>1123</v>
      </c>
      <c r="D24" s="37">
        <v>500</v>
      </c>
      <c r="E24" s="37">
        <v>500</v>
      </c>
      <c r="F24" s="37">
        <v>277</v>
      </c>
    </row>
    <row r="25" spans="1:6" s="101" customFormat="1" ht="12" customHeight="1" thickBot="1">
      <c r="A25" s="205"/>
      <c r="B25" s="206" t="s">
        <v>1116</v>
      </c>
      <c r="C25" s="8" t="s">
        <v>1124</v>
      </c>
      <c r="D25" s="40"/>
      <c r="E25" s="40"/>
      <c r="F25" s="40"/>
    </row>
    <row r="26" spans="1:6" s="101" customFormat="1" ht="12" customHeight="1" thickBot="1">
      <c r="A26" s="181" t="s">
        <v>916</v>
      </c>
      <c r="B26" s="207"/>
      <c r="C26" s="198" t="s">
        <v>1127</v>
      </c>
      <c r="D26" s="155">
        <v>20</v>
      </c>
      <c r="E26" s="155">
        <v>20</v>
      </c>
      <c r="F26" s="155">
        <v>19</v>
      </c>
    </row>
    <row r="27" spans="1:6" s="100" customFormat="1" ht="12" customHeight="1" thickBot="1">
      <c r="A27" s="181" t="s">
        <v>917</v>
      </c>
      <c r="B27" s="197"/>
      <c r="C27" s="198" t="s">
        <v>1314</v>
      </c>
      <c r="D27" s="120">
        <f>SUM(D28:D35)</f>
        <v>104094</v>
      </c>
      <c r="E27" s="120">
        <f>SUM(E28:E35)</f>
        <v>196595</v>
      </c>
      <c r="F27" s="120">
        <f>SUM(F28:F35)</f>
        <v>196595</v>
      </c>
    </row>
    <row r="28" spans="1:6" s="101" customFormat="1" ht="12" customHeight="1">
      <c r="A28" s="199"/>
      <c r="B28" s="200" t="s">
        <v>992</v>
      </c>
      <c r="C28" s="11" t="s">
        <v>1134</v>
      </c>
      <c r="D28" s="260">
        <v>87606</v>
      </c>
      <c r="E28" s="260">
        <v>85054</v>
      </c>
      <c r="F28" s="260">
        <v>85054</v>
      </c>
    </row>
    <row r="29" spans="1:6" s="101" customFormat="1" ht="12" customHeight="1">
      <c r="A29" s="199"/>
      <c r="B29" s="200" t="s">
        <v>993</v>
      </c>
      <c r="C29" s="9" t="s">
        <v>1135</v>
      </c>
      <c r="D29" s="260"/>
      <c r="E29" s="260">
        <v>40783</v>
      </c>
      <c r="F29" s="260">
        <v>40783</v>
      </c>
    </row>
    <row r="30" spans="1:6" s="101" customFormat="1" ht="12" customHeight="1">
      <c r="A30" s="199"/>
      <c r="B30" s="200" t="s">
        <v>994</v>
      </c>
      <c r="C30" s="9" t="s">
        <v>1136</v>
      </c>
      <c r="D30" s="260"/>
      <c r="E30" s="260">
        <v>16891</v>
      </c>
      <c r="F30" s="260">
        <v>16891</v>
      </c>
    </row>
    <row r="31" spans="1:6" s="101" customFormat="1" ht="12" customHeight="1">
      <c r="A31" s="199"/>
      <c r="B31" s="200" t="s">
        <v>1129</v>
      </c>
      <c r="C31" s="9" t="s">
        <v>997</v>
      </c>
      <c r="D31" s="260">
        <v>16488</v>
      </c>
      <c r="E31" s="260">
        <v>16077</v>
      </c>
      <c r="F31" s="260">
        <v>16077</v>
      </c>
    </row>
    <row r="32" spans="1:6" s="101" customFormat="1" ht="12" customHeight="1">
      <c r="A32" s="199"/>
      <c r="B32" s="200" t="s">
        <v>1130</v>
      </c>
      <c r="C32" s="9" t="s">
        <v>1137</v>
      </c>
      <c r="D32" s="260"/>
      <c r="E32" s="260"/>
      <c r="F32" s="260"/>
    </row>
    <row r="33" spans="1:6" s="101" customFormat="1" ht="12" customHeight="1">
      <c r="A33" s="199"/>
      <c r="B33" s="200" t="s">
        <v>1131</v>
      </c>
      <c r="C33" s="9" t="s">
        <v>1138</v>
      </c>
      <c r="D33" s="260"/>
      <c r="E33" s="260"/>
      <c r="F33" s="260"/>
    </row>
    <row r="34" spans="1:6" s="101" customFormat="1" ht="12" customHeight="1">
      <c r="A34" s="199"/>
      <c r="B34" s="200" t="s">
        <v>1132</v>
      </c>
      <c r="C34" s="9" t="s">
        <v>1139</v>
      </c>
      <c r="D34" s="260"/>
      <c r="E34" s="260"/>
      <c r="F34" s="260"/>
    </row>
    <row r="35" spans="1:6" s="101" customFormat="1" ht="12" customHeight="1" thickBot="1">
      <c r="A35" s="205"/>
      <c r="B35" s="206" t="s">
        <v>1133</v>
      </c>
      <c r="C35" s="17" t="s">
        <v>1274</v>
      </c>
      <c r="D35" s="163"/>
      <c r="E35" s="163">
        <v>37790</v>
      </c>
      <c r="F35" s="163">
        <v>37790</v>
      </c>
    </row>
    <row r="36" spans="1:6" s="101" customFormat="1" ht="12" customHeight="1" thickBot="1">
      <c r="A36" s="185" t="s">
        <v>918</v>
      </c>
      <c r="B36" s="109"/>
      <c r="C36" s="109" t="s">
        <v>1275</v>
      </c>
      <c r="D36" s="120">
        <f>SUM(D37,D43)</f>
        <v>0</v>
      </c>
      <c r="E36" s="120">
        <f>SUM(E37,E43)</f>
        <v>2766</v>
      </c>
      <c r="F36" s="120">
        <f>SUM(F37,F43)</f>
        <v>4816</v>
      </c>
    </row>
    <row r="37" spans="1:6" s="101" customFormat="1" ht="12" customHeight="1">
      <c r="A37" s="202"/>
      <c r="B37" s="156" t="s">
        <v>995</v>
      </c>
      <c r="C37" s="157" t="s">
        <v>1143</v>
      </c>
      <c r="D37" s="203">
        <f>SUM(D38:D42)</f>
        <v>0</v>
      </c>
      <c r="E37" s="203">
        <f>SUM(E38:E42)</f>
        <v>2766</v>
      </c>
      <c r="F37" s="203">
        <f>SUM(F38:F42)</f>
        <v>4816</v>
      </c>
    </row>
    <row r="38" spans="1:6" s="101" customFormat="1" ht="12" customHeight="1">
      <c r="A38" s="199"/>
      <c r="B38" s="149" t="s">
        <v>998</v>
      </c>
      <c r="C38" s="36" t="s">
        <v>1144</v>
      </c>
      <c r="D38" s="37"/>
      <c r="E38" s="37"/>
      <c r="F38" s="37"/>
    </row>
    <row r="39" spans="1:6" s="101" customFormat="1" ht="12" customHeight="1">
      <c r="A39" s="199"/>
      <c r="B39" s="149" t="s">
        <v>999</v>
      </c>
      <c r="C39" s="36" t="s">
        <v>1145</v>
      </c>
      <c r="D39" s="37"/>
      <c r="E39" s="37"/>
      <c r="F39" s="37"/>
    </row>
    <row r="40" spans="1:6" s="101" customFormat="1" ht="12" customHeight="1">
      <c r="A40" s="199"/>
      <c r="B40" s="149" t="s">
        <v>1000</v>
      </c>
      <c r="C40" s="36" t="s">
        <v>1276</v>
      </c>
      <c r="D40" s="37"/>
      <c r="E40" s="37"/>
      <c r="F40" s="37"/>
    </row>
    <row r="41" spans="1:6" s="101" customFormat="1" ht="12" customHeight="1">
      <c r="A41" s="199"/>
      <c r="B41" s="149" t="s">
        <v>1001</v>
      </c>
      <c r="C41" s="36" t="s">
        <v>958</v>
      </c>
      <c r="D41" s="37"/>
      <c r="E41" s="37"/>
      <c r="F41" s="37"/>
    </row>
    <row r="42" spans="1:6" s="101" customFormat="1" ht="12" customHeight="1">
      <c r="A42" s="199"/>
      <c r="B42" s="149" t="s">
        <v>1141</v>
      </c>
      <c r="C42" s="36" t="s">
        <v>1147</v>
      </c>
      <c r="D42" s="37"/>
      <c r="E42" s="37">
        <v>2766</v>
      </c>
      <c r="F42" s="37">
        <v>4816</v>
      </c>
    </row>
    <row r="43" spans="1:6" s="101" customFormat="1" ht="12" customHeight="1">
      <c r="A43" s="199"/>
      <c r="B43" s="149" t="s">
        <v>996</v>
      </c>
      <c r="C43" s="153" t="s">
        <v>1148</v>
      </c>
      <c r="D43" s="75">
        <f>SUM(D44:D48)</f>
        <v>0</v>
      </c>
      <c r="E43" s="75">
        <f>SUM(E44:E48)</f>
        <v>0</v>
      </c>
      <c r="F43" s="75">
        <f>SUM(F44:F48)</f>
        <v>0</v>
      </c>
    </row>
    <row r="44" spans="1:6" s="101" customFormat="1" ht="12" customHeight="1">
      <c r="A44" s="199"/>
      <c r="B44" s="149" t="s">
        <v>1004</v>
      </c>
      <c r="C44" s="36" t="s">
        <v>1144</v>
      </c>
      <c r="D44" s="37"/>
      <c r="E44" s="37"/>
      <c r="F44" s="37"/>
    </row>
    <row r="45" spans="1:6" s="101" customFormat="1" ht="12" customHeight="1">
      <c r="A45" s="199"/>
      <c r="B45" s="149" t="s">
        <v>1005</v>
      </c>
      <c r="C45" s="36" t="s">
        <v>1145</v>
      </c>
      <c r="D45" s="37"/>
      <c r="E45" s="37"/>
      <c r="F45" s="37"/>
    </row>
    <row r="46" spans="1:6" s="101" customFormat="1" ht="12" customHeight="1">
      <c r="A46" s="199"/>
      <c r="B46" s="149" t="s">
        <v>1006</v>
      </c>
      <c r="C46" s="36" t="s">
        <v>1146</v>
      </c>
      <c r="D46" s="37"/>
      <c r="E46" s="37"/>
      <c r="F46" s="37"/>
    </row>
    <row r="47" spans="1:6" s="101" customFormat="1" ht="12" customHeight="1">
      <c r="A47" s="199"/>
      <c r="B47" s="149" t="s">
        <v>1007</v>
      </c>
      <c r="C47" s="36" t="s">
        <v>958</v>
      </c>
      <c r="D47" s="37"/>
      <c r="E47" s="37"/>
      <c r="F47" s="37"/>
    </row>
    <row r="48" spans="1:6" s="101" customFormat="1" ht="12" customHeight="1" thickBot="1">
      <c r="A48" s="208"/>
      <c r="B48" s="158" t="s">
        <v>1142</v>
      </c>
      <c r="C48" s="110" t="s">
        <v>1307</v>
      </c>
      <c r="D48" s="159"/>
      <c r="E48" s="159"/>
      <c r="F48" s="159"/>
    </row>
    <row r="49" spans="1:6" s="100" customFormat="1" ht="12" customHeight="1" thickBot="1">
      <c r="A49" s="185" t="s">
        <v>919</v>
      </c>
      <c r="B49" s="197"/>
      <c r="C49" s="109" t="s">
        <v>1277</v>
      </c>
      <c r="D49" s="120">
        <f>SUM(D50:D52)</f>
        <v>6238</v>
      </c>
      <c r="E49" s="120">
        <f>SUM(E50:E52)</f>
        <v>8683</v>
      </c>
      <c r="F49" s="120">
        <f>SUM(F50:F52)</f>
        <v>8683</v>
      </c>
    </row>
    <row r="50" spans="1:6" s="101" customFormat="1" ht="12" customHeight="1">
      <c r="A50" s="199"/>
      <c r="B50" s="149" t="s">
        <v>1002</v>
      </c>
      <c r="C50" s="11" t="s">
        <v>1152</v>
      </c>
      <c r="D50" s="37"/>
      <c r="E50" s="37"/>
      <c r="F50" s="37"/>
    </row>
    <row r="51" spans="1:6" s="101" customFormat="1" ht="12" customHeight="1">
      <c r="A51" s="199"/>
      <c r="B51" s="149" t="s">
        <v>1003</v>
      </c>
      <c r="C51" s="9" t="s">
        <v>1153</v>
      </c>
      <c r="D51" s="37">
        <v>6238</v>
      </c>
      <c r="E51" s="37">
        <v>8683</v>
      </c>
      <c r="F51" s="37">
        <v>8683</v>
      </c>
    </row>
    <row r="52" spans="1:6" s="101" customFormat="1" ht="12" customHeight="1" thickBot="1">
      <c r="A52" s="199"/>
      <c r="B52" s="149" t="s">
        <v>1151</v>
      </c>
      <c r="C52" s="13" t="s">
        <v>1081</v>
      </c>
      <c r="D52" s="37"/>
      <c r="E52" s="37"/>
      <c r="F52" s="37"/>
    </row>
    <row r="53" spans="1:6" s="101" customFormat="1" ht="12" customHeight="1" thickBot="1">
      <c r="A53" s="181" t="s">
        <v>920</v>
      </c>
      <c r="B53" s="197"/>
      <c r="C53" s="109" t="s">
        <v>1278</v>
      </c>
      <c r="D53" s="120">
        <f>SUM(D54:D55)</f>
        <v>0</v>
      </c>
      <c r="E53" s="120">
        <f>SUM(E54:E55)</f>
        <v>0</v>
      </c>
      <c r="F53" s="120">
        <f>SUM(F54:F55)</f>
        <v>0</v>
      </c>
    </row>
    <row r="54" spans="1:6" s="101" customFormat="1" ht="12" customHeight="1">
      <c r="A54" s="209"/>
      <c r="B54" s="149" t="s">
        <v>1155</v>
      </c>
      <c r="C54" s="9" t="s">
        <v>1057</v>
      </c>
      <c r="D54" s="41"/>
      <c r="E54" s="41"/>
      <c r="F54" s="41"/>
    </row>
    <row r="55" spans="1:6" s="101" customFormat="1" ht="12" customHeight="1" thickBot="1">
      <c r="A55" s="199"/>
      <c r="B55" s="149" t="s">
        <v>1156</v>
      </c>
      <c r="C55" s="9" t="s">
        <v>1058</v>
      </c>
      <c r="D55" s="37"/>
      <c r="E55" s="37"/>
      <c r="F55" s="37"/>
    </row>
    <row r="56" spans="1:6" s="101" customFormat="1" ht="12" customHeight="1" thickBot="1">
      <c r="A56" s="185" t="s">
        <v>921</v>
      </c>
      <c r="B56" s="210"/>
      <c r="C56" s="211" t="s">
        <v>1279</v>
      </c>
      <c r="D56" s="264"/>
      <c r="E56" s="264"/>
      <c r="F56" s="264"/>
    </row>
    <row r="57" spans="1:6" s="100" customFormat="1" ht="12" customHeight="1" thickBot="1">
      <c r="A57" s="212" t="s">
        <v>922</v>
      </c>
      <c r="B57" s="213"/>
      <c r="C57" s="214" t="s">
        <v>1280</v>
      </c>
      <c r="D57" s="215">
        <f>+D10+D17+D26+D27+D36+D49+D53+D56</f>
        <v>171117</v>
      </c>
      <c r="E57" s="215">
        <f>+E10+E17+E26+E27+E36+E49+E53+E56</f>
        <v>270251</v>
      </c>
      <c r="F57" s="215">
        <f>+F10+F17+F26+F27+F36+F49+F53+F56</f>
        <v>270532</v>
      </c>
    </row>
    <row r="58" spans="1:6" s="100" customFormat="1" ht="12" customHeight="1" thickBot="1">
      <c r="A58" s="181" t="s">
        <v>923</v>
      </c>
      <c r="B58" s="160"/>
      <c r="C58" s="109" t="s">
        <v>1281</v>
      </c>
      <c r="D58" s="261">
        <f>+D59+D60</f>
        <v>0</v>
      </c>
      <c r="E58" s="261">
        <f>+E59+E60</f>
        <v>0</v>
      </c>
      <c r="F58" s="261">
        <f>+F59+F60</f>
        <v>0</v>
      </c>
    </row>
    <row r="59" spans="1:6" s="100" customFormat="1" ht="12" customHeight="1">
      <c r="A59" s="202"/>
      <c r="B59" s="156" t="s">
        <v>1068</v>
      </c>
      <c r="C59" s="133" t="s">
        <v>1160</v>
      </c>
      <c r="D59" s="258"/>
      <c r="E59" s="258"/>
      <c r="F59" s="258"/>
    </row>
    <row r="60" spans="1:6" s="100" customFormat="1" ht="12" customHeight="1" thickBot="1">
      <c r="A60" s="208"/>
      <c r="B60" s="158" t="s">
        <v>1069</v>
      </c>
      <c r="C60" s="135" t="s">
        <v>1161</v>
      </c>
      <c r="D60" s="259"/>
      <c r="E60" s="259"/>
      <c r="F60" s="259"/>
    </row>
    <row r="61" spans="1:6" s="101" customFormat="1" ht="12" customHeight="1" thickBot="1">
      <c r="A61" s="216" t="s">
        <v>924</v>
      </c>
      <c r="B61" s="217"/>
      <c r="C61" s="109" t="s">
        <v>1282</v>
      </c>
      <c r="D61" s="120">
        <f>+D62+D63</f>
        <v>31219</v>
      </c>
      <c r="E61" s="120">
        <f>+E62+E63</f>
        <v>31219</v>
      </c>
      <c r="F61" s="120">
        <f>+F62+F63</f>
        <v>0</v>
      </c>
    </row>
    <row r="62" spans="1:6" s="101" customFormat="1" ht="12" customHeight="1">
      <c r="A62" s="218"/>
      <c r="B62" s="161" t="s">
        <v>1163</v>
      </c>
      <c r="C62" s="201" t="s">
        <v>1283</v>
      </c>
      <c r="D62" s="127">
        <v>31219</v>
      </c>
      <c r="E62" s="127">
        <v>31219</v>
      </c>
      <c r="F62" s="127"/>
    </row>
    <row r="63" spans="1:6" s="101" customFormat="1" ht="12" customHeight="1" thickBot="1">
      <c r="A63" s="219"/>
      <c r="B63" s="162" t="s">
        <v>1170</v>
      </c>
      <c r="C63" s="220" t="s">
        <v>1284</v>
      </c>
      <c r="D63" s="163"/>
      <c r="E63" s="163"/>
      <c r="F63" s="163"/>
    </row>
    <row r="64" spans="1:6" s="101" customFormat="1" ht="24.75" customHeight="1" thickBot="1">
      <c r="A64" s="216" t="s">
        <v>925</v>
      </c>
      <c r="B64" s="221"/>
      <c r="C64" s="222" t="s">
        <v>819</v>
      </c>
      <c r="D64" s="223">
        <f>+D57+D58+D61</f>
        <v>202336</v>
      </c>
      <c r="E64" s="223">
        <f>+E57+E58+E61</f>
        <v>301470</v>
      </c>
      <c r="F64" s="223">
        <f>+F57+F58+F61</f>
        <v>270532</v>
      </c>
    </row>
    <row r="65" spans="1:6" s="101" customFormat="1" ht="15" customHeight="1" thickBot="1">
      <c r="A65" s="914" t="s">
        <v>926</v>
      </c>
      <c r="B65" s="915"/>
      <c r="C65" s="913" t="s">
        <v>821</v>
      </c>
      <c r="D65" s="917"/>
      <c r="E65" s="918"/>
      <c r="F65" s="919">
        <v>5683</v>
      </c>
    </row>
    <row r="66" spans="1:6" s="101" customFormat="1" ht="15" customHeight="1" thickBot="1">
      <c r="A66" s="216" t="s">
        <v>927</v>
      </c>
      <c r="B66" s="916"/>
      <c r="C66" s="222" t="s">
        <v>823</v>
      </c>
      <c r="D66" s="911">
        <f>+D64+D65</f>
        <v>202336</v>
      </c>
      <c r="E66" s="912">
        <f>+E64+E65</f>
        <v>301470</v>
      </c>
      <c r="F66" s="223">
        <f>+F64+F65</f>
        <v>276215</v>
      </c>
    </row>
    <row r="67" spans="1:6" s="101" customFormat="1" ht="15" customHeight="1">
      <c r="A67" s="224"/>
      <c r="B67" s="224"/>
      <c r="C67" s="225"/>
      <c r="D67" s="225"/>
      <c r="E67" s="225"/>
      <c r="F67" s="226"/>
    </row>
    <row r="68" spans="1:6" ht="13.5" thickBot="1">
      <c r="A68" s="227"/>
      <c r="B68" s="228"/>
      <c r="C68" s="228"/>
      <c r="D68" s="228"/>
      <c r="E68" s="228"/>
      <c r="F68" s="228"/>
    </row>
    <row r="69" spans="1:6" s="83" customFormat="1" ht="16.5" customHeight="1" thickBot="1">
      <c r="A69" s="229"/>
      <c r="B69" s="230"/>
      <c r="C69" s="231" t="s">
        <v>959</v>
      </c>
      <c r="D69" s="231"/>
      <c r="E69" s="231"/>
      <c r="F69" s="232"/>
    </row>
    <row r="70" spans="1:6" s="102" customFormat="1" ht="12" customHeight="1" thickBot="1">
      <c r="A70" s="185" t="s">
        <v>913</v>
      </c>
      <c r="B70" s="34"/>
      <c r="C70" s="45" t="s">
        <v>1190</v>
      </c>
      <c r="D70" s="120">
        <f>SUM(D71:D75)</f>
        <v>10032</v>
      </c>
      <c r="E70" s="120">
        <f>SUM(E71:E75)</f>
        <v>15112</v>
      </c>
      <c r="F70" s="120">
        <f>SUM(F71:F75)</f>
        <v>13193</v>
      </c>
    </row>
    <row r="71" spans="1:6" ht="12" customHeight="1">
      <c r="A71" s="233"/>
      <c r="B71" s="154" t="s">
        <v>1008</v>
      </c>
      <c r="C71" s="11" t="s">
        <v>944</v>
      </c>
      <c r="D71" s="41"/>
      <c r="E71" s="41"/>
      <c r="F71" s="41"/>
    </row>
    <row r="72" spans="1:6" ht="12" customHeight="1">
      <c r="A72" s="234"/>
      <c r="B72" s="149" t="s">
        <v>1009</v>
      </c>
      <c r="C72" s="9" t="s">
        <v>1191</v>
      </c>
      <c r="D72" s="260"/>
      <c r="E72" s="260"/>
      <c r="F72" s="260"/>
    </row>
    <row r="73" spans="1:6" ht="12" customHeight="1">
      <c r="A73" s="234"/>
      <c r="B73" s="149" t="s">
        <v>1010</v>
      </c>
      <c r="C73" s="9" t="s">
        <v>1056</v>
      </c>
      <c r="D73" s="37">
        <v>9185</v>
      </c>
      <c r="E73" s="37">
        <v>11431</v>
      </c>
      <c r="F73" s="37">
        <v>9520</v>
      </c>
    </row>
    <row r="74" spans="1:6" ht="12" customHeight="1">
      <c r="A74" s="234"/>
      <c r="B74" s="149" t="s">
        <v>1011</v>
      </c>
      <c r="C74" s="9" t="s">
        <v>1192</v>
      </c>
      <c r="D74" s="37"/>
      <c r="E74" s="37"/>
      <c r="F74" s="37"/>
    </row>
    <row r="75" spans="1:6" ht="12" customHeight="1">
      <c r="A75" s="234"/>
      <c r="B75" s="149" t="s">
        <v>1021</v>
      </c>
      <c r="C75" s="9" t="s">
        <v>1193</v>
      </c>
      <c r="D75" s="37">
        <v>847</v>
      </c>
      <c r="E75" s="37">
        <v>3681</v>
      </c>
      <c r="F75" s="37">
        <v>3673</v>
      </c>
    </row>
    <row r="76" spans="1:6" ht="12" customHeight="1">
      <c r="A76" s="234"/>
      <c r="B76" s="149" t="s">
        <v>1012</v>
      </c>
      <c r="C76" s="9" t="s">
        <v>1244</v>
      </c>
      <c r="D76" s="260"/>
      <c r="E76" s="260"/>
      <c r="F76" s="260"/>
    </row>
    <row r="77" spans="1:6" ht="12" customHeight="1">
      <c r="A77" s="234"/>
      <c r="B77" s="149" t="s">
        <v>1013</v>
      </c>
      <c r="C77" s="137" t="s">
        <v>1245</v>
      </c>
      <c r="D77" s="37"/>
      <c r="E77" s="37"/>
      <c r="F77" s="37"/>
    </row>
    <row r="78" spans="1:6" ht="12" customHeight="1">
      <c r="A78" s="234"/>
      <c r="B78" s="149" t="s">
        <v>1022</v>
      </c>
      <c r="C78" s="137" t="s">
        <v>1246</v>
      </c>
      <c r="D78" s="37"/>
      <c r="E78" s="37"/>
      <c r="F78" s="37"/>
    </row>
    <row r="79" spans="1:6" ht="12" customHeight="1">
      <c r="A79" s="234"/>
      <c r="B79" s="149" t="s">
        <v>1023</v>
      </c>
      <c r="C79" s="138" t="s">
        <v>1247</v>
      </c>
      <c r="D79" s="37">
        <v>847</v>
      </c>
      <c r="E79" s="37">
        <v>933</v>
      </c>
      <c r="F79" s="37">
        <v>925</v>
      </c>
    </row>
    <row r="80" spans="1:6" ht="12" customHeight="1">
      <c r="A80" s="234"/>
      <c r="B80" s="149" t="s">
        <v>1024</v>
      </c>
      <c r="C80" s="138" t="s">
        <v>1248</v>
      </c>
      <c r="D80" s="37"/>
      <c r="E80" s="37">
        <v>2748</v>
      </c>
      <c r="F80" s="37">
        <v>2748</v>
      </c>
    </row>
    <row r="81" spans="1:6" ht="12" customHeight="1">
      <c r="A81" s="234"/>
      <c r="B81" s="149" t="s">
        <v>1025</v>
      </c>
      <c r="C81" s="138" t="s">
        <v>1249</v>
      </c>
      <c r="D81" s="37"/>
      <c r="E81" s="37"/>
      <c r="F81" s="37"/>
    </row>
    <row r="82" spans="1:6" ht="12" customHeight="1">
      <c r="A82" s="234"/>
      <c r="B82" s="149" t="s">
        <v>1027</v>
      </c>
      <c r="C82" s="138" t="s">
        <v>1250</v>
      </c>
      <c r="D82" s="37"/>
      <c r="E82" s="37"/>
      <c r="F82" s="37"/>
    </row>
    <row r="83" spans="1:6" ht="12" customHeight="1" thickBot="1">
      <c r="A83" s="235"/>
      <c r="B83" s="162" t="s">
        <v>1194</v>
      </c>
      <c r="C83" s="139" t="s">
        <v>1251</v>
      </c>
      <c r="D83" s="40"/>
      <c r="E83" s="40"/>
      <c r="F83" s="40"/>
    </row>
    <row r="84" spans="1:6" ht="12" customHeight="1" thickBot="1">
      <c r="A84" s="185" t="s">
        <v>914</v>
      </c>
      <c r="B84" s="34"/>
      <c r="C84" s="45" t="s">
        <v>1195</v>
      </c>
      <c r="D84" s="120">
        <f>SUM(D85:D91)</f>
        <v>443</v>
      </c>
      <c r="E84" s="120">
        <f>SUM(E85:E91)</f>
        <v>443</v>
      </c>
      <c r="F84" s="120">
        <f>SUM(F85:F91)</f>
        <v>443</v>
      </c>
    </row>
    <row r="85" spans="1:6" s="102" customFormat="1" ht="12" customHeight="1">
      <c r="A85" s="233"/>
      <c r="B85" s="154" t="s">
        <v>1014</v>
      </c>
      <c r="C85" s="11" t="s">
        <v>1196</v>
      </c>
      <c r="D85" s="127">
        <v>443</v>
      </c>
      <c r="E85" s="127">
        <v>443</v>
      </c>
      <c r="F85" s="127">
        <v>443</v>
      </c>
    </row>
    <row r="86" spans="1:6" ht="12" customHeight="1">
      <c r="A86" s="234"/>
      <c r="B86" s="149" t="s">
        <v>1015</v>
      </c>
      <c r="C86" s="9" t="s">
        <v>1197</v>
      </c>
      <c r="D86" s="260">
        <v>0</v>
      </c>
      <c r="E86" s="260">
        <v>0</v>
      </c>
      <c r="F86" s="260"/>
    </row>
    <row r="87" spans="1:6" ht="12" customHeight="1">
      <c r="A87" s="234"/>
      <c r="B87" s="149" t="s">
        <v>1016</v>
      </c>
      <c r="C87" s="9" t="s">
        <v>1198</v>
      </c>
      <c r="D87" s="260"/>
      <c r="E87" s="260"/>
      <c r="F87" s="260"/>
    </row>
    <row r="88" spans="1:6" ht="12" customHeight="1">
      <c r="A88" s="234"/>
      <c r="B88" s="149" t="s">
        <v>1017</v>
      </c>
      <c r="C88" s="9" t="s">
        <v>1199</v>
      </c>
      <c r="D88" s="260"/>
      <c r="E88" s="260"/>
      <c r="F88" s="260"/>
    </row>
    <row r="89" spans="1:6" ht="18" customHeight="1">
      <c r="A89" s="234"/>
      <c r="B89" s="149" t="s">
        <v>1018</v>
      </c>
      <c r="C89" s="9" t="s">
        <v>1204</v>
      </c>
      <c r="D89" s="260"/>
      <c r="E89" s="260"/>
      <c r="F89" s="260"/>
    </row>
    <row r="90" spans="1:6" ht="18" customHeight="1">
      <c r="A90" s="234"/>
      <c r="B90" s="149" t="s">
        <v>1026</v>
      </c>
      <c r="C90" s="9" t="s">
        <v>1300</v>
      </c>
      <c r="D90" s="260"/>
      <c r="E90" s="260"/>
      <c r="F90" s="260"/>
    </row>
    <row r="91" spans="1:6" ht="12" customHeight="1">
      <c r="A91" s="234"/>
      <c r="B91" s="149" t="s">
        <v>1031</v>
      </c>
      <c r="C91" s="9" t="s">
        <v>1206</v>
      </c>
      <c r="D91" s="260"/>
      <c r="E91" s="260"/>
      <c r="F91" s="260"/>
    </row>
    <row r="92" spans="1:6" s="102" customFormat="1" ht="12" customHeight="1">
      <c r="A92" s="234"/>
      <c r="B92" s="149" t="s">
        <v>1200</v>
      </c>
      <c r="C92" s="9" t="s">
        <v>1240</v>
      </c>
      <c r="D92" s="260"/>
      <c r="E92" s="260"/>
      <c r="F92" s="260"/>
    </row>
    <row r="93" spans="1:14" ht="12" customHeight="1">
      <c r="A93" s="234"/>
      <c r="B93" s="149" t="s">
        <v>1201</v>
      </c>
      <c r="C93" s="137" t="s">
        <v>1241</v>
      </c>
      <c r="D93" s="260"/>
      <c r="E93" s="260"/>
      <c r="F93" s="260"/>
      <c r="N93" s="244"/>
    </row>
    <row r="94" spans="1:6" ht="12" customHeight="1">
      <c r="A94" s="234"/>
      <c r="B94" s="149" t="s">
        <v>1202</v>
      </c>
      <c r="C94" s="137" t="s">
        <v>1242</v>
      </c>
      <c r="D94" s="260"/>
      <c r="E94" s="260"/>
      <c r="F94" s="260"/>
    </row>
    <row r="95" spans="1:6" ht="12" customHeight="1" thickBot="1">
      <c r="A95" s="235"/>
      <c r="B95" s="162" t="s">
        <v>1203</v>
      </c>
      <c r="C95" s="164" t="s">
        <v>1243</v>
      </c>
      <c r="D95" s="163"/>
      <c r="E95" s="163"/>
      <c r="F95" s="163"/>
    </row>
    <row r="96" spans="1:6" ht="12" customHeight="1" thickBot="1">
      <c r="A96" s="185" t="s">
        <v>915</v>
      </c>
      <c r="B96" s="34"/>
      <c r="C96" s="45" t="s">
        <v>1207</v>
      </c>
      <c r="D96" s="155"/>
      <c r="E96" s="155"/>
      <c r="F96" s="155"/>
    </row>
    <row r="97" spans="1:6" s="102" customFormat="1" ht="12" customHeight="1" thickBot="1">
      <c r="A97" s="185" t="s">
        <v>916</v>
      </c>
      <c r="B97" s="34"/>
      <c r="C97" s="45" t="s">
        <v>1208</v>
      </c>
      <c r="D97" s="120">
        <f>+D98+D99</f>
        <v>0</v>
      </c>
      <c r="E97" s="120">
        <f>+E98+E99</f>
        <v>0</v>
      </c>
      <c r="F97" s="120">
        <f>+F98+F99</f>
        <v>0</v>
      </c>
    </row>
    <row r="98" spans="1:6" s="102" customFormat="1" ht="12" customHeight="1">
      <c r="A98" s="233"/>
      <c r="B98" s="154" t="s">
        <v>990</v>
      </c>
      <c r="C98" s="11" t="s">
        <v>961</v>
      </c>
      <c r="D98" s="41"/>
      <c r="E98" s="41"/>
      <c r="F98" s="41"/>
    </row>
    <row r="99" spans="1:6" s="102" customFormat="1" ht="12" customHeight="1" thickBot="1">
      <c r="A99" s="235"/>
      <c r="B99" s="162" t="s">
        <v>991</v>
      </c>
      <c r="C99" s="17" t="s">
        <v>962</v>
      </c>
      <c r="D99" s="40"/>
      <c r="E99" s="40"/>
      <c r="F99" s="40"/>
    </row>
    <row r="100" spans="1:6" s="102" customFormat="1" ht="12" customHeight="1" thickBot="1">
      <c r="A100" s="185" t="s">
        <v>917</v>
      </c>
      <c r="B100" s="171"/>
      <c r="C100" s="45" t="s">
        <v>1316</v>
      </c>
      <c r="D100" s="155">
        <v>0</v>
      </c>
      <c r="E100" s="155">
        <v>0</v>
      </c>
      <c r="F100" s="155">
        <v>0</v>
      </c>
    </row>
    <row r="101" spans="1:6" s="102" customFormat="1" ht="12" customHeight="1" thickBot="1">
      <c r="A101" s="185" t="s">
        <v>918</v>
      </c>
      <c r="B101" s="34"/>
      <c r="C101" s="108" t="s">
        <v>1317</v>
      </c>
      <c r="D101" s="262">
        <f>+D70+D84+D96+D97+D100</f>
        <v>10475</v>
      </c>
      <c r="E101" s="262">
        <f>+E70+E84+E96+E97+E100</f>
        <v>15555</v>
      </c>
      <c r="F101" s="262">
        <f>+F70+F84+F96+F97+F100</f>
        <v>13636</v>
      </c>
    </row>
    <row r="102" spans="1:6" s="102" customFormat="1" ht="12" customHeight="1" thickBot="1">
      <c r="A102" s="185" t="s">
        <v>919</v>
      </c>
      <c r="B102" s="34"/>
      <c r="C102" s="45" t="s">
        <v>1318</v>
      </c>
      <c r="D102" s="120">
        <f>+D103+D104</f>
        <v>3044</v>
      </c>
      <c r="E102" s="120">
        <f>+E103+E104</f>
        <v>33487</v>
      </c>
      <c r="F102" s="120">
        <f>+F103+F104</f>
        <v>19785</v>
      </c>
    </row>
    <row r="103" spans="1:6" ht="18" customHeight="1">
      <c r="A103" s="233"/>
      <c r="B103" s="149" t="s">
        <v>1315</v>
      </c>
      <c r="C103" s="11" t="s">
        <v>1285</v>
      </c>
      <c r="D103" s="41"/>
      <c r="E103" s="41"/>
      <c r="F103" s="41"/>
    </row>
    <row r="104" spans="1:6" ht="12" customHeight="1" thickBot="1">
      <c r="A104" s="235"/>
      <c r="B104" s="162" t="s">
        <v>1003</v>
      </c>
      <c r="C104" s="17" t="s">
        <v>1286</v>
      </c>
      <c r="D104" s="40">
        <v>3044</v>
      </c>
      <c r="E104" s="40">
        <v>33487</v>
      </c>
      <c r="F104" s="40">
        <v>19785</v>
      </c>
    </row>
    <row r="105" spans="1:6" ht="15" customHeight="1" thickBot="1">
      <c r="A105" s="185" t="s">
        <v>920</v>
      </c>
      <c r="B105" s="210"/>
      <c r="C105" s="236" t="s">
        <v>845</v>
      </c>
      <c r="D105" s="81">
        <f>+D101+D102</f>
        <v>13519</v>
      </c>
      <c r="E105" s="81">
        <f>+E101+E102</f>
        <v>49042</v>
      </c>
      <c r="F105" s="81">
        <f>+F101+F102</f>
        <v>33421</v>
      </c>
    </row>
    <row r="106" spans="1:6" ht="15" customHeight="1" thickBot="1">
      <c r="A106" s="920" t="s">
        <v>921</v>
      </c>
      <c r="B106" s="921"/>
      <c r="C106" s="922" t="s">
        <v>825</v>
      </c>
      <c r="D106" s="917"/>
      <c r="E106" s="918"/>
      <c r="F106" s="919">
        <v>8236</v>
      </c>
    </row>
    <row r="107" spans="1:6" ht="15" customHeight="1" thickBot="1">
      <c r="A107" s="185" t="s">
        <v>922</v>
      </c>
      <c r="B107" s="210"/>
      <c r="C107" s="236" t="s">
        <v>844</v>
      </c>
      <c r="D107" s="911">
        <f>+D105+D106</f>
        <v>13519</v>
      </c>
      <c r="E107" s="912">
        <f>+E105+E106</f>
        <v>49042</v>
      </c>
      <c r="F107" s="912">
        <f>+F105+F106</f>
        <v>41657</v>
      </c>
    </row>
    <row r="108" spans="1:6" ht="13.5" thickBot="1">
      <c r="A108" s="237"/>
      <c r="B108" s="238"/>
      <c r="C108" s="238"/>
      <c r="D108" s="238"/>
      <c r="E108" s="238"/>
      <c r="F108" s="238"/>
    </row>
    <row r="109" spans="1:6" ht="15" customHeight="1" thickBot="1">
      <c r="A109" s="239" t="s">
        <v>1287</v>
      </c>
      <c r="B109" s="240"/>
      <c r="C109" s="241"/>
      <c r="D109" s="105"/>
      <c r="E109" s="105"/>
      <c r="F109" s="105"/>
    </row>
    <row r="110" spans="1:6" ht="14.25" customHeight="1" thickBot="1">
      <c r="A110" s="239" t="s">
        <v>1288</v>
      </c>
      <c r="B110" s="240"/>
      <c r="C110" s="241"/>
      <c r="D110" s="105"/>
      <c r="E110" s="105"/>
      <c r="F110" s="105"/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Iroda012</cp:lastModifiedBy>
  <cp:lastPrinted>2013-06-04T07:25:07Z</cp:lastPrinted>
  <dcterms:created xsi:type="dcterms:W3CDTF">1999-10-30T10:30:45Z</dcterms:created>
  <dcterms:modified xsi:type="dcterms:W3CDTF">2013-08-01T13:33:53Z</dcterms:modified>
  <cp:category/>
  <cp:version/>
  <cp:contentType/>
  <cp:contentStatus/>
</cp:coreProperties>
</file>